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mc:AlternateContent xmlns:mc="http://schemas.openxmlformats.org/markup-compatibility/2006">
    <mc:Choice Requires="x15">
      <x15ac:absPath xmlns:x15ac="http://schemas.microsoft.com/office/spreadsheetml/2010/11/ac" url="https://ficambs.sharepoint.com/sites/CambridgePeterborough/Production/AQ2022/Course materials/Printed Content/Level 3/MATS/V002/MATS spreadsheets to download/"/>
    </mc:Choice>
  </mc:AlternateContent>
  <xr:revisionPtr revIDLastSave="414" documentId="8_{CD4E611D-724C-4ED4-ACC3-D3F1846242C5}" xr6:coauthVersionLast="47" xr6:coauthVersionMax="47" xr10:uidLastSave="{100914D3-16DF-4250-8BC9-74E62DA3C3BE}"/>
  <bookViews>
    <workbookView xWindow="-120" yWindow="-120" windowWidth="29040" windowHeight="15840" xr2:uid="{00000000-000D-0000-FFFF-FFFF00000000}"/>
  </bookViews>
  <sheets>
    <sheet name="Mock 1 Task 5" sheetId="18" r:id="rId1"/>
    <sheet name="BH Inventory" sheetId="19" r:id="rId2"/>
    <sheet name="WH1" sheetId="20" r:id="rId3"/>
    <sheet name="WH2" sheetId="21" r:id="rId4"/>
    <sheet name="WH3" sheetId="22" r:id="rId5"/>
    <sheet name="BH Budget" sheetId="23" r:id="rId6"/>
    <sheet name="Mock 1 Task 6" sheetId="5" r:id="rId7"/>
    <sheet name="ABC1" sheetId="8" r:id="rId8"/>
    <sheet name="Mock 2 Task 5" sheetId="6" r:id="rId9"/>
    <sheet name="Travel budget" sheetId="9" r:id="rId10"/>
    <sheet name="Flight costs" sheetId="10" r:id="rId11"/>
    <sheet name="Venue capacity" sheetId="11" r:id="rId12"/>
    <sheet name="Cricket venues" sheetId="12" r:id="rId13"/>
    <sheet name="Forecast" sheetId="13" r:id="rId14"/>
    <sheet name="Mock 2 Task 6" sheetId="14" r:id="rId15"/>
    <sheet name="Summary" sheetId="17" r:id="rId16"/>
    <sheet name="Cost variances" sheetId="15" r:id="rId17"/>
  </sheets>
  <definedNames>
    <definedName name="_xlnm._FilterDatabase" localSheetId="11" hidden="1">'Venue capacity'!$B$2:$F$568</definedName>
  </definedNames>
  <calcPr calcId="191029"/>
  <pivotCaches>
    <pivotCache cacheId="1" r:id="rId1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8" l="1"/>
  <c r="E13" i="8" s="1"/>
  <c r="E7" i="8"/>
  <c r="E10" i="8"/>
  <c r="E11" i="8"/>
  <c r="E12" i="8"/>
  <c r="D39" i="13"/>
  <c r="B11" i="23"/>
  <c r="B9" i="23"/>
  <c r="B8" i="23"/>
  <c r="B7" i="23"/>
  <c r="B6" i="23"/>
  <c r="B5" i="23"/>
  <c r="I37" i="19"/>
  <c r="D37" i="19"/>
  <c r="I3" i="19"/>
  <c r="I4" i="19"/>
  <c r="I5" i="19"/>
  <c r="I6"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H4" i="19"/>
  <c r="H5" i="19"/>
  <c r="H6" i="19"/>
  <c r="H7" i="19"/>
  <c r="H8" i="19"/>
  <c r="H9" i="19"/>
  <c r="H10" i="19"/>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 i="19"/>
  <c r="F3" i="19"/>
  <c r="F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D4" i="19"/>
  <c r="D5" i="19"/>
  <c r="D6" i="19"/>
  <c r="D7" i="19"/>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 i="19"/>
  <c r="B3" i="19"/>
  <c r="B4" i="19"/>
  <c r="B5" i="19"/>
  <c r="B6" i="19"/>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F4" i="15" l="1"/>
  <c r="F5" i="15" l="1"/>
  <c r="F6" i="15"/>
  <c r="F7" i="15"/>
  <c r="F8" i="15"/>
  <c r="F9" i="15"/>
  <c r="F10" i="15"/>
  <c r="F11" i="15"/>
  <c r="F12" i="15"/>
  <c r="F13" i="15"/>
  <c r="F14" i="15"/>
  <c r="F15" i="15"/>
  <c r="F16" i="15"/>
  <c r="F17" i="15"/>
  <c r="F18" i="15"/>
  <c r="F19" i="15"/>
  <c r="E5" i="15"/>
  <c r="E6" i="15"/>
  <c r="E7" i="15"/>
  <c r="E8" i="15"/>
  <c r="E9" i="15"/>
  <c r="E10" i="15"/>
  <c r="E11" i="15"/>
  <c r="E12" i="15"/>
  <c r="E13" i="15"/>
  <c r="E14" i="15"/>
  <c r="E15" i="15"/>
  <c r="E16" i="15"/>
  <c r="E17" i="15"/>
  <c r="E18" i="15"/>
  <c r="E19" i="15"/>
  <c r="E4" i="15"/>
  <c r="D40" i="13" l="1"/>
  <c r="D41" i="13"/>
  <c r="D42" i="13"/>
  <c r="D43" i="13"/>
  <c r="D44" i="13"/>
  <c r="D45" i="13"/>
  <c r="D46" i="13"/>
  <c r="D47" i="13"/>
  <c r="D48" i="13"/>
  <c r="D49" i="13"/>
  <c r="D50" i="13"/>
  <c r="J3" i="12"/>
  <c r="J2" i="12"/>
  <c r="H3" i="12"/>
  <c r="H2" i="12"/>
  <c r="D14" i="9"/>
  <c r="F13" i="9"/>
  <c r="F3" i="9"/>
  <c r="F4" i="9"/>
  <c r="F5" i="9"/>
  <c r="F6" i="9"/>
  <c r="F7" i="9"/>
  <c r="F8" i="9"/>
  <c r="F9" i="9"/>
  <c r="F10" i="9"/>
  <c r="F11" i="9"/>
  <c r="F12" i="9"/>
  <c r="D12" i="10"/>
  <c r="E12" i="10" s="1"/>
  <c r="D11" i="10"/>
  <c r="E11" i="10" s="1"/>
  <c r="D10" i="10"/>
  <c r="E10" i="10" s="1"/>
  <c r="D9" i="10"/>
  <c r="E9" i="10" s="1"/>
  <c r="D8" i="10"/>
  <c r="E8" i="10" s="1"/>
  <c r="D7" i="10"/>
  <c r="E7" i="10" s="1"/>
  <c r="D6" i="10"/>
  <c r="E6" i="10" s="1"/>
  <c r="D5" i="10"/>
  <c r="E5" i="10" s="1"/>
  <c r="D4" i="10"/>
  <c r="E4" i="10" s="1"/>
  <c r="D3" i="10"/>
  <c r="E3" i="10" s="1"/>
  <c r="F12" i="8" l="1"/>
  <c r="G12" i="8" s="1"/>
  <c r="F10" i="8"/>
  <c r="G10" i="8" s="1"/>
  <c r="F11" i="8"/>
  <c r="G11" i="8" s="1"/>
  <c r="F7" i="8"/>
  <c r="G7" i="8" s="1"/>
  <c r="F13" i="8"/>
  <c r="G13" i="8" s="1"/>
  <c r="D16" i="8"/>
  <c r="C14" i="8"/>
  <c r="C12" i="8"/>
  <c r="C11" i="8"/>
  <c r="C10" i="8"/>
  <c r="C7" i="8"/>
  <c r="B16" i="8"/>
  <c r="D14" i="8"/>
  <c r="B14" i="8"/>
  <c r="C16" i="8" l="1"/>
  <c r="E16" i="8" s="1"/>
  <c r="E1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tc={7A8F759D-6DC8-4C26-A83B-F79C6E58A936}</author>
  </authors>
  <commentList>
    <comment ref="D14" authorId="0" shapeId="0" xr:uid="{7A8F759D-6DC8-4C26-A83B-F79C6E58A936}">
      <text>
        <t>[Threaded comment]
Your version of Excel allows you to read this threaded comment; however, any edits to it will get removed if the file is opened in a newer version of Excel. Learn more: https://go.microsoft.com/fwlink/?linkid=870924
Comment:
    Prepared by Travel Team Supervisor</t>
      </text>
    </comment>
  </commentList>
</comments>
</file>

<file path=xl/sharedStrings.xml><?xml version="1.0" encoding="utf-8"?>
<sst xmlns="http://schemas.openxmlformats.org/spreadsheetml/2006/main" count="2825" uniqueCount="1411">
  <si>
    <t>(a)</t>
  </si>
  <si>
    <t>(1 mark)</t>
  </si>
  <si>
    <t>Mock 1 Task 5 - 16 marks</t>
  </si>
  <si>
    <t>£</t>
  </si>
  <si>
    <t>%</t>
  </si>
  <si>
    <t xml:space="preserve">(b) </t>
  </si>
  <si>
    <t>Mock 1 Task 6 - 16 marks</t>
  </si>
  <si>
    <t>Moons Ltd are a toy manufacturer. The budgeted and actual results for the manufacture and sale of product ABC1 have been entered on the worksheet ABC1.</t>
  </si>
  <si>
    <t>Use formulas to flex the budget in column C.</t>
  </si>
  <si>
    <t>(5 marks)</t>
  </si>
  <si>
    <r>
      <rPr>
        <b/>
        <sz val="11"/>
        <color theme="1"/>
        <rFont val="Calibri"/>
        <family val="2"/>
        <scheme val="minor"/>
      </rPr>
      <t xml:space="preserve">(i) </t>
    </r>
    <r>
      <rPr>
        <sz val="11"/>
        <color theme="1"/>
        <rFont val="Calibri"/>
        <family val="2"/>
        <scheme val="minor"/>
      </rPr>
      <t>Use formulas to calculate the variances compared to the flexed budget in cells E7 and E10:13.</t>
    </r>
  </si>
  <si>
    <r>
      <rPr>
        <b/>
        <sz val="11"/>
        <color theme="1"/>
        <rFont val="Calibri"/>
        <family val="2"/>
        <scheme val="minor"/>
      </rPr>
      <t xml:space="preserve">(ii) </t>
    </r>
    <r>
      <rPr>
        <sz val="11"/>
        <color theme="1"/>
        <rFont val="Calibri"/>
        <family val="2"/>
        <scheme val="minor"/>
      </rPr>
      <t>Adverse variances are to be shown in brackets.</t>
    </r>
  </si>
  <si>
    <t>(c)</t>
  </si>
  <si>
    <t>Variances are classed as significant if they are adverse or they exceed 6% of the flexed budget.</t>
  </si>
  <si>
    <t xml:space="preserve">(d) </t>
  </si>
  <si>
    <r>
      <rPr>
        <b/>
        <sz val="11"/>
        <color theme="1"/>
        <rFont val="Calibri"/>
        <family val="2"/>
        <scheme val="minor"/>
      </rPr>
      <t>(i)</t>
    </r>
    <r>
      <rPr>
        <sz val="11"/>
        <color theme="1"/>
        <rFont val="Calibri"/>
        <family val="2"/>
        <scheme val="minor"/>
      </rPr>
      <t xml:space="preserve"> In cell D16, trace precedents.</t>
    </r>
  </si>
  <si>
    <r>
      <rPr>
        <b/>
        <sz val="11"/>
        <color theme="1"/>
        <rFont val="Calibri"/>
        <family val="2"/>
        <scheme val="minor"/>
      </rPr>
      <t>(ii)</t>
    </r>
    <r>
      <rPr>
        <sz val="11"/>
        <color theme="1"/>
        <rFont val="Calibri"/>
        <family val="2"/>
        <scheme val="minor"/>
      </rPr>
      <t xml:space="preserve"> In cell B3, trace dependents.</t>
    </r>
  </si>
  <si>
    <t xml:space="preserve">(e) </t>
  </si>
  <si>
    <t>Add a header of 'Variances' to the worksheet.</t>
  </si>
  <si>
    <t>Product ABC 1</t>
  </si>
  <si>
    <t>Units made and sold</t>
  </si>
  <si>
    <t>Budget</t>
  </si>
  <si>
    <t>Flexed budget</t>
  </si>
  <si>
    <t>Actual</t>
  </si>
  <si>
    <t>Variance</t>
  </si>
  <si>
    <t>Significant?</t>
  </si>
  <si>
    <t>INCOME</t>
  </si>
  <si>
    <t>Sales</t>
  </si>
  <si>
    <t>COSTS</t>
  </si>
  <si>
    <t>Direct materials</t>
  </si>
  <si>
    <t>Direct labour</t>
  </si>
  <si>
    <t>Variable production overhead</t>
  </si>
  <si>
    <t>Fixed production overhead</t>
  </si>
  <si>
    <t>Total costs</t>
  </si>
  <si>
    <t>PROFIT / (LOSS)</t>
  </si>
  <si>
    <t>(f)</t>
  </si>
  <si>
    <t>In column G use an IF statement to display the words 'significant' or 'not significant' next to each of the percentage variances as applicable.</t>
  </si>
  <si>
    <t>In cells F7 and F10:13 calculate each variance as a percentage of the flexed budget. All percentages need to be shown as positive figures so amend your formulas as necessary.</t>
  </si>
  <si>
    <t>The directors would like to understand where some of the figures are coming from.</t>
  </si>
  <si>
    <t>Mock 2 Task 5 - 16 marks</t>
  </si>
  <si>
    <t>InEVENTive is an events organiser. The business runs a series of high-profile events around the world, with a particular specialty in large sports-related events.</t>
  </si>
  <si>
    <t>InEVENTive's travel team are producing a budget for the costs of the team's travel to each event.</t>
  </si>
  <si>
    <t>(a) (i)</t>
  </si>
  <si>
    <t>Open the worksheet called "Flight costs". Copy and paste (as values) the total flight costs into the relevant row in Column C in the worksheet called "Travel budget".</t>
  </si>
  <si>
    <t>(a) (ii)</t>
  </si>
  <si>
    <t>Use appropriate formulae to calculate the total costs and insert these figures into Column F.</t>
  </si>
  <si>
    <t xml:space="preserve">(a) (iii) </t>
  </si>
  <si>
    <t>Use the SUM formula to calculate the total cost of all trips, inputting into cell F13.</t>
  </si>
  <si>
    <t xml:space="preserve">(a) (iv) </t>
  </si>
  <si>
    <t>Use an IF formula to state whether the total cost is "Within budget" or "Not within budget" using the "Total budget available" in cell C14. Input the answer in cell D14.</t>
  </si>
  <si>
    <t>(a) (v)</t>
  </si>
  <si>
    <t>Insert a new comment box in Row 14, Column D, stating "Prepared by Travel Team Supervisor"</t>
  </si>
  <si>
    <t xml:space="preserve">(a) (vi) </t>
  </si>
  <si>
    <t>(b) (i)</t>
  </si>
  <si>
    <t>Open the worksheet called "Venue capacity". Filter the list of venues to show venues that only allow cricket events.</t>
  </si>
  <si>
    <t xml:space="preserve">(b) (ii) </t>
  </si>
  <si>
    <t>Copy and paste the data into the relevant cells relating to cricket venues in the worksheet called "Cricket venues".</t>
  </si>
  <si>
    <t xml:space="preserve">(b) (iii) </t>
  </si>
  <si>
    <t>Use the MAX and MIN functions to identify the maximum and minimum venues capacities. Enter these values in Column H, Row 2 or 3, alongside the relevant header.</t>
  </si>
  <si>
    <t>(2 marks)</t>
  </si>
  <si>
    <t xml:space="preserve">(b) (iv) </t>
  </si>
  <si>
    <t>Use the Goal Seek function to find the price required to meet the income target of £50 million, using the maximum and minimum capacity values. Enter these values in Column I, Row 2 or 3, alongside the relevant header.</t>
  </si>
  <si>
    <t>InEVENTive's are budgeting for the expected attendee numbers and comparing to prior years.</t>
  </si>
  <si>
    <t xml:space="preserve">(c) (i) </t>
  </si>
  <si>
    <t>Open the worksheet called "Forecast". Extend the date range to include the months of the year 2021.</t>
  </si>
  <si>
    <t xml:space="preserve">(c) (ii) </t>
  </si>
  <si>
    <t>Use the forecast function to input forecast numbers for the months of 2021. Enter the numbers into Column D.</t>
  </si>
  <si>
    <t>(c) (iii)</t>
  </si>
  <si>
    <t>Roundup all figures for 2021 to the nearest whole number.</t>
  </si>
  <si>
    <t>Flight cost</t>
  </si>
  <si>
    <t>Accommodation cost</t>
  </si>
  <si>
    <t>Food and other costs</t>
  </si>
  <si>
    <t>Total cost</t>
  </si>
  <si>
    <t>Dates</t>
  </si>
  <si>
    <t>Team members</t>
  </si>
  <si>
    <t>Saudi Arabia</t>
  </si>
  <si>
    <t>Alejandro Li</t>
  </si>
  <si>
    <t>France</t>
  </si>
  <si>
    <t>Jack Carey</t>
  </si>
  <si>
    <t>Australia</t>
  </si>
  <si>
    <t>Stanley Wilkerson</t>
  </si>
  <si>
    <t>Turkmenistan</t>
  </si>
  <si>
    <t>Lillie-Rose Knott</t>
  </si>
  <si>
    <t xml:space="preserve">Bulgaria </t>
  </si>
  <si>
    <t>Quinn Hopkins</t>
  </si>
  <si>
    <t>Liberia</t>
  </si>
  <si>
    <t>Ron Mcguire</t>
  </si>
  <si>
    <t>Turkey</t>
  </si>
  <si>
    <t>Honor Rivas</t>
  </si>
  <si>
    <t>Canada</t>
  </si>
  <si>
    <t>Rhea Mathis</t>
  </si>
  <si>
    <t>Malaysia</t>
  </si>
  <si>
    <t>Eli Workman</t>
  </si>
  <si>
    <t>Guadeloupe</t>
  </si>
  <si>
    <t>Emilis Rees</t>
  </si>
  <si>
    <t>Total budget available</t>
  </si>
  <si>
    <t>Flight cost (without taxes)</t>
  </si>
  <si>
    <t>Taxes</t>
  </si>
  <si>
    <t>Venue</t>
  </si>
  <si>
    <t>Capacity</t>
  </si>
  <si>
    <t>City</t>
  </si>
  <si>
    <t>Country</t>
  </si>
  <si>
    <t>Sport</t>
  </si>
  <si>
    <t>AAMI Stadium</t>
  </si>
  <si>
    <t>Adelaide</t>
  </si>
  <si>
    <t> Australia</t>
  </si>
  <si>
    <t>Australian rules football</t>
  </si>
  <si>
    <t>Abbasiyyin Stadium</t>
  </si>
  <si>
    <t>Damascus</t>
  </si>
  <si>
    <t> Syria</t>
  </si>
  <si>
    <t>Association Football</t>
  </si>
  <si>
    <t>Abuja Stadium</t>
  </si>
  <si>
    <t>Abuja</t>
  </si>
  <si>
    <t> Nigeria</t>
  </si>
  <si>
    <t>ACA-VDCA Stadium</t>
  </si>
  <si>
    <t>Visakhapatnam</t>
  </si>
  <si>
    <t> India</t>
  </si>
  <si>
    <t>Cricket</t>
  </si>
  <si>
    <t>Aintree Racecourse</t>
  </si>
  <si>
    <t>Liverpool</t>
  </si>
  <si>
    <t> United Kingdom</t>
  </si>
  <si>
    <t>Horse racing</t>
  </si>
  <si>
    <t>Ajinomoto Stadium</t>
  </si>
  <si>
    <t>Tokyo</t>
  </si>
  <si>
    <t> Japan</t>
  </si>
  <si>
    <t>Alamodome</t>
  </si>
  <si>
    <t>San Antonio</t>
  </si>
  <si>
    <t> USA</t>
  </si>
  <si>
    <t>American football</t>
  </si>
  <si>
    <t>Albertão</t>
  </si>
  <si>
    <t>Teresina</t>
  </si>
  <si>
    <t> Brazil</t>
  </si>
  <si>
    <t>Aleppo International Stadium</t>
  </si>
  <si>
    <t>Aleppo</t>
  </si>
  <si>
    <t>Allegiant Stadium</t>
  </si>
  <si>
    <t>Las Vegas</t>
  </si>
  <si>
    <t>American football, college football</t>
  </si>
  <si>
    <t>Allianz Arena</t>
  </si>
  <si>
    <t>Munich</t>
  </si>
  <si>
    <t> Germany</t>
  </si>
  <si>
    <t>Almeidão</t>
  </si>
  <si>
    <t>João Pessoa</t>
  </si>
  <si>
    <t>Aloha Stadium</t>
  </si>
  <si>
    <t>Honolulu</t>
  </si>
  <si>
    <t>American football, Baseball</t>
  </si>
  <si>
    <t>Alumni Stadium</t>
  </si>
  <si>
    <t>Chestnut Hill</t>
  </si>
  <si>
    <t>Amakhosi Stadium</t>
  </si>
  <si>
    <t>Krugersdorp</t>
  </si>
  <si>
    <t> South Africa</t>
  </si>
  <si>
    <t>AMI Stadium</t>
  </si>
  <si>
    <t>Christchurch</t>
  </si>
  <si>
    <t> New Zealand</t>
  </si>
  <si>
    <t>Rugby Union, Cricket</t>
  </si>
  <si>
    <t>Amigão</t>
  </si>
  <si>
    <t>Campina Grande</t>
  </si>
  <si>
    <t>Amon G. Carter Stadium</t>
  </si>
  <si>
    <t>Fort Worth</t>
  </si>
  <si>
    <t>Anfield</t>
  </si>
  <si>
    <t>Angel Stadium of Anaheim</t>
  </si>
  <si>
    <t>Anaheim</t>
  </si>
  <si>
    <t>Baseball</t>
  </si>
  <si>
    <t>ANZ Stadium</t>
  </si>
  <si>
    <t>Sydney</t>
  </si>
  <si>
    <t>Association football, Rugby L., Rugby U., Cricket, Australian rules football</t>
  </si>
  <si>
    <t>Aqueduct Racetrack</t>
  </si>
  <si>
    <t>New York City</t>
  </si>
  <si>
    <t>Arena de São Paulo</t>
  </si>
  <si>
    <t>São Paulo</t>
  </si>
  <si>
    <t>Arena Națională</t>
  </si>
  <si>
    <t>Bucharest</t>
  </si>
  <si>
    <t> Romania</t>
  </si>
  <si>
    <t>Arizona Stadium</t>
  </si>
  <si>
    <t>Tucson</t>
  </si>
  <si>
    <t>Arrowhead Stadium</t>
  </si>
  <si>
    <t>Kansas City</t>
  </si>
  <si>
    <t>Ascot Racecourse</t>
  </si>
  <si>
    <t>Ascot</t>
  </si>
  <si>
    <t>AT&amp;T Park</t>
  </si>
  <si>
    <t>San Francisco</t>
  </si>
  <si>
    <t>Baseball, American football</t>
  </si>
  <si>
    <t>AT&amp;T Stadium</t>
  </si>
  <si>
    <t>Arlington</t>
  </si>
  <si>
    <t>Atatürk Olympic Stadium</t>
  </si>
  <si>
    <t>Istanbul</t>
  </si>
  <si>
    <t> Turkey</t>
  </si>
  <si>
    <t>Athens Olympic Stadium</t>
  </si>
  <si>
    <t>Athens</t>
  </si>
  <si>
    <t> Greece</t>
  </si>
  <si>
    <t>Atlanta Motor Speedway</t>
  </si>
  <si>
    <t>Hampton</t>
  </si>
  <si>
    <t>Motor racing</t>
  </si>
  <si>
    <t>Auteuil Hippodrome</t>
  </si>
  <si>
    <t>Paris</t>
  </si>
  <si>
    <t> France</t>
  </si>
  <si>
    <t>Auto Club Raceway at Pomona</t>
  </si>
  <si>
    <t>Pomona</t>
  </si>
  <si>
    <t>Auto Club Speedway</t>
  </si>
  <si>
    <t>Fontana</t>
  </si>
  <si>
    <t>Autódromo do Estoril</t>
  </si>
  <si>
    <t>Estoril</t>
  </si>
  <si>
    <t> Portugal</t>
  </si>
  <si>
    <t>Autodromo Enzo e Dino Ferrari</t>
  </si>
  <si>
    <t>Imola</t>
  </si>
  <si>
    <t> Italy</t>
  </si>
  <si>
    <t>Autódromo Hermanos Rodríguez</t>
  </si>
  <si>
    <t>Mexico City</t>
  </si>
  <si>
    <t> Mexico</t>
  </si>
  <si>
    <t>Autódromo Internacional do Algarve</t>
  </si>
  <si>
    <t>Portimão</t>
  </si>
  <si>
    <t>Autódromo José Carlos Pace</t>
  </si>
  <si>
    <t>Autódromo Juan y Oscar Gálvez</t>
  </si>
  <si>
    <t>Buenos Aires</t>
  </si>
  <si>
    <t> Argentina</t>
  </si>
  <si>
    <t>Autodromo Nazionale Monza</t>
  </si>
  <si>
    <t>Monza</t>
  </si>
  <si>
    <t>Autzen Stadium</t>
  </si>
  <si>
    <t>Eugene</t>
  </si>
  <si>
    <t>Aviva Stadium</t>
  </si>
  <si>
    <t>Dublin</t>
  </si>
  <si>
    <t> Ireland</t>
  </si>
  <si>
    <t>Rugby union, Association Football</t>
  </si>
  <si>
    <t>AWD-Arena</t>
  </si>
  <si>
    <t>Hanover</t>
  </si>
  <si>
    <t>Association football</t>
  </si>
  <si>
    <t>Azadi Stadium</t>
  </si>
  <si>
    <t>Tehran</t>
  </si>
  <si>
    <t> Iran</t>
  </si>
  <si>
    <t>Bahrain International Circuit</t>
  </si>
  <si>
    <t>Sakhir</t>
  </si>
  <si>
    <t> Bahrain</t>
  </si>
  <si>
    <t>Bangabandhu National Stadium</t>
  </si>
  <si>
    <t>Dhaka</t>
  </si>
  <si>
    <t> Bangladesh</t>
  </si>
  <si>
    <t>Association Football, Athletics</t>
  </si>
  <si>
    <t>Bank of America Stadium</t>
  </si>
  <si>
    <t>Charlotte</t>
  </si>
  <si>
    <t>BC Place Stadium</t>
  </si>
  <si>
    <t>Vancouver</t>
  </si>
  <si>
    <t> Canada</t>
  </si>
  <si>
    <t>Canadian Football, Association Football</t>
  </si>
  <si>
    <t>Beaver Stadium</t>
  </si>
  <si>
    <t>State College</t>
  </si>
  <si>
    <t>Beijing National Stadium</t>
  </si>
  <si>
    <t>Beijing</t>
  </si>
  <si>
    <t> China</t>
  </si>
  <si>
    <t>Athletics, Association Football</t>
  </si>
  <si>
    <t>Belmont Park</t>
  </si>
  <si>
    <t>Elmont</t>
  </si>
  <si>
    <t>Benjamin Mkapa National Stadium</t>
  </si>
  <si>
    <t>Dar es Salaam</t>
  </si>
  <si>
    <t> Tanzania</t>
  </si>
  <si>
    <t>Bill Snyder Family Football Stadium</t>
  </si>
  <si>
    <t>Manhattan</t>
  </si>
  <si>
    <t>Bobby Bowden Field at Doak Campbell Stadium</t>
  </si>
  <si>
    <t>Tallahassee</t>
  </si>
  <si>
    <t>Bobby Dodd Stadium</t>
  </si>
  <si>
    <t>Atlanta</t>
  </si>
  <si>
    <t>Bogyoke Aung San Stadium</t>
  </si>
  <si>
    <t>Yangon</t>
  </si>
  <si>
    <t> Burma</t>
  </si>
  <si>
    <t>Boone Pickens Stadium</t>
  </si>
  <si>
    <t>Stillwater</t>
  </si>
  <si>
    <t>Borg El Arab Stadium</t>
  </si>
  <si>
    <t>Alexandria</t>
  </si>
  <si>
    <t> Egypt</t>
  </si>
  <si>
    <t>Boris Paichadze Stadium</t>
  </si>
  <si>
    <t>Tbilisi</t>
  </si>
  <si>
    <t> Georgia</t>
  </si>
  <si>
    <t>Association Football, Rugby union</t>
  </si>
  <si>
    <t>Borussia-Park</t>
  </si>
  <si>
    <t>Mönchengladbach</t>
  </si>
  <si>
    <t>Brands Hatch</t>
  </si>
  <si>
    <t>West Kingsdown</t>
  </si>
  <si>
    <t>Bright House Networks Stadium</t>
  </si>
  <si>
    <t>Orlando</t>
  </si>
  <si>
    <t>Bulldog Stadium</t>
  </si>
  <si>
    <t>Fresno</t>
  </si>
  <si>
    <t>Busan Asiad Stadium</t>
  </si>
  <si>
    <t>Busan</t>
  </si>
  <si>
    <t> South Korea</t>
  </si>
  <si>
    <t>Busch Stadium</t>
  </si>
  <si>
    <t>St. Louis</t>
  </si>
  <si>
    <t>Byrd Stadium</t>
  </si>
  <si>
    <t>College Park</t>
  </si>
  <si>
    <t>Cairo International Stadium</t>
  </si>
  <si>
    <t>Cairo</t>
  </si>
  <si>
    <t>Calder Park Raceway</t>
  </si>
  <si>
    <t>Melbourne</t>
  </si>
  <si>
    <t>California Memorial Stadium</t>
  </si>
  <si>
    <t>Berkeley</t>
  </si>
  <si>
    <t>Camille Chamoun Sports City Stadium</t>
  </si>
  <si>
    <t>Beirut</t>
  </si>
  <si>
    <t> Lebanon</t>
  </si>
  <si>
    <t>Camp Nou</t>
  </si>
  <si>
    <t>Barcelona</t>
  </si>
  <si>
    <t> Spain</t>
  </si>
  <si>
    <t>Camp Randall Stadium</t>
  </si>
  <si>
    <t>Madison</t>
  </si>
  <si>
    <t>Cape Town Stadium</t>
  </si>
  <si>
    <t>Cape Town</t>
  </si>
  <si>
    <t>Carrier Dome</t>
  </si>
  <si>
    <t>Syracuse</t>
  </si>
  <si>
    <t>American football, basketball, lacrosse</t>
  </si>
  <si>
    <t>Carter–Finley Stadium</t>
  </si>
  <si>
    <t>Raleigh</t>
  </si>
  <si>
    <t>Castelão</t>
  </si>
  <si>
    <t>Fortaleza</t>
  </si>
  <si>
    <t>São Luís</t>
  </si>
  <si>
    <t>Caulfield Racecourse</t>
  </si>
  <si>
    <t>Celtic Park</t>
  </si>
  <si>
    <t>Glasgow</t>
  </si>
  <si>
    <t>Centenario Stadium</t>
  </si>
  <si>
    <t>Montevideo</t>
  </si>
  <si>
    <t> Uruguay</t>
  </si>
  <si>
    <t>CenturyLink Field</t>
  </si>
  <si>
    <t>Seattle</t>
  </si>
  <si>
    <t>American football, Association Football</t>
  </si>
  <si>
    <t>Čerťák-Adidas Arena</t>
  </si>
  <si>
    <t>Harrachov</t>
  </si>
  <si>
    <t> Czech Republic</t>
  </si>
  <si>
    <t>Ski flying</t>
  </si>
  <si>
    <t>Chang International Circuit</t>
  </si>
  <si>
    <t>Buriram</t>
  </si>
  <si>
    <t> Thailand</t>
  </si>
  <si>
    <t>Charles Mopeli Stadium</t>
  </si>
  <si>
    <t>Phuthaditjhaba</t>
  </si>
  <si>
    <t>Chase Field</t>
  </si>
  <si>
    <t>Phoenix</t>
  </si>
  <si>
    <t>Cheltenham Racecourse</t>
  </si>
  <si>
    <t>Cheltenham</t>
  </si>
  <si>
    <t>Chengdu Sports Center</t>
  </si>
  <si>
    <t>Chengdu</t>
  </si>
  <si>
    <t>Chennai Jawaharlal Nehru Stadium</t>
  </si>
  <si>
    <t>Chennai</t>
  </si>
  <si>
    <t>Chicagoland Speedway</t>
  </si>
  <si>
    <t>Joliet</t>
  </si>
  <si>
    <t>Chongqing Olympic Sports Center</t>
  </si>
  <si>
    <t>Chongqing</t>
  </si>
  <si>
    <t>Chukyo Racecourse</t>
  </si>
  <si>
    <t>Toyoake</t>
  </si>
  <si>
    <t>Churchill Downs</t>
  </si>
  <si>
    <t>Louisville</t>
  </si>
  <si>
    <t>Circuit de Catalunya</t>
  </si>
  <si>
    <t>Circuit de Nevers Magny-Cours</t>
  </si>
  <si>
    <t>Magny-Cours</t>
  </si>
  <si>
    <t>Circuit de Spa-Francorchamps</t>
  </si>
  <si>
    <t>Spa</t>
  </si>
  <si>
    <t> Belgium</t>
  </si>
  <si>
    <t>Circuit Park Zandvoort</t>
  </si>
  <si>
    <t>Zandvoort</t>
  </si>
  <si>
    <t> Netherlands</t>
  </si>
  <si>
    <t>Circuito de Jerez</t>
  </si>
  <si>
    <t>Jerez de la Frontera</t>
  </si>
  <si>
    <t>Circuito del Jarama</t>
  </si>
  <si>
    <t>Madrid</t>
  </si>
  <si>
    <t>Citi Field</t>
  </si>
  <si>
    <t>Citizens Bank Park</t>
  </si>
  <si>
    <t>Philadelphia</t>
  </si>
  <si>
    <t>Citrus Bowl</t>
  </si>
  <si>
    <t>City of Manchester Stadium</t>
  </si>
  <si>
    <t>Manchester</t>
  </si>
  <si>
    <t>Cleveland Browns Stadium</t>
  </si>
  <si>
    <t>Cleveland</t>
  </si>
  <si>
    <t>Club Hipico de Santiago</t>
  </si>
  <si>
    <t>Santiago</t>
  </si>
  <si>
    <t> Chile</t>
  </si>
  <si>
    <t>Coca-Cola Stadium</t>
  </si>
  <si>
    <t>Xi'an</t>
  </si>
  <si>
    <t>Comerica Park</t>
  </si>
  <si>
    <t>Detroit</t>
  </si>
  <si>
    <t>Commerzbank-Arena</t>
  </si>
  <si>
    <t>Frankfurt</t>
  </si>
  <si>
    <t>Commonwealth Stadium</t>
  </si>
  <si>
    <t>Edmonton</t>
  </si>
  <si>
    <t>Canadian Football, Association Football, Rugby Union, Athletics</t>
  </si>
  <si>
    <t>Lexington</t>
  </si>
  <si>
    <t>Coors Field</t>
  </si>
  <si>
    <t>Denver</t>
  </si>
  <si>
    <t>Cotton Bowl</t>
  </si>
  <si>
    <t>Dallas</t>
  </si>
  <si>
    <t>Croft Circuit</t>
  </si>
  <si>
    <t>Dalton-on-Tees</t>
  </si>
  <si>
    <t>Croke Park</t>
  </si>
  <si>
    <t>Gaelic football, Hurling, Camogie, Gaelic handball</t>
  </si>
  <si>
    <t>Daegu Stadium</t>
  </si>
  <si>
    <t>Daegu</t>
  </si>
  <si>
    <t>Daejeon World Cup Stadium</t>
  </si>
  <si>
    <t>Daejeon</t>
  </si>
  <si>
    <t>Dalian People's Stadium</t>
  </si>
  <si>
    <t>Dalian</t>
  </si>
  <si>
    <t>Darlington Raceway</t>
  </si>
  <si>
    <t>Darlington</t>
  </si>
  <si>
    <t>Darrell K Royal-Texas Memorial Stadium</t>
  </si>
  <si>
    <t>Austin</t>
  </si>
  <si>
    <t>Davis Wade Stadium</t>
  </si>
  <si>
    <t>Starkville</t>
  </si>
  <si>
    <t>Daytona International Speedway</t>
  </si>
  <si>
    <t>Daytona Beach</t>
  </si>
  <si>
    <t>De Kuip</t>
  </si>
  <si>
    <t>Rotterdam</t>
  </si>
  <si>
    <t>Del Mar Racetrack</t>
  </si>
  <si>
    <t>Del Mar</t>
  </si>
  <si>
    <t>Dinamo Stadium</t>
  </si>
  <si>
    <t>Minsk</t>
  </si>
  <si>
    <t> Belarus</t>
  </si>
  <si>
    <t>Dodger Stadium</t>
  </si>
  <si>
    <t>Los Angeles</t>
  </si>
  <si>
    <t>Donald W. Reynolds Razorback Stadium</t>
  </si>
  <si>
    <t>Fayetteville</t>
  </si>
  <si>
    <t>Donbass Arena</t>
  </si>
  <si>
    <t>Donetsk</t>
  </si>
  <si>
    <t> Ukraine</t>
  </si>
  <si>
    <t>Donington Park</t>
  </si>
  <si>
    <t>Castle Donington</t>
  </si>
  <si>
    <t>Dover International Speedway</t>
  </si>
  <si>
    <t>Dover</t>
  </si>
  <si>
    <t>Dowdy–Ficklen Stadium</t>
  </si>
  <si>
    <t>Greenville</t>
  </si>
  <si>
    <t>DY Patil Stadium</t>
  </si>
  <si>
    <t>Navi Mumbai</t>
  </si>
  <si>
    <t>Eden Gardens</t>
  </si>
  <si>
    <t>Kolkata</t>
  </si>
  <si>
    <t>Eden Park</t>
  </si>
  <si>
    <t>Auckland</t>
  </si>
  <si>
    <t>Edward Jones Dome</t>
  </si>
  <si>
    <t>Ellis Park Stadium</t>
  </si>
  <si>
    <t>Johannesburg</t>
  </si>
  <si>
    <t>Rugby Union, Association Football</t>
  </si>
  <si>
    <t>Emirates Stadium</t>
  </si>
  <si>
    <t>London</t>
  </si>
  <si>
    <t>Football</t>
  </si>
  <si>
    <t>Ernst-Happel-Stadion</t>
  </si>
  <si>
    <t>Vienna</t>
  </si>
  <si>
    <t> Austria</t>
  </si>
  <si>
    <t>Esprit Arena</t>
  </si>
  <si>
    <t>Düsseldorf</t>
  </si>
  <si>
    <t>Estadi Cornellà-El Prat</t>
  </si>
  <si>
    <t>Cornellà de Llobregat</t>
  </si>
  <si>
    <t>Estadi Olímpic Lluís Companys</t>
  </si>
  <si>
    <t>Athletics</t>
  </si>
  <si>
    <t>Estádio 11 de Novembro</t>
  </si>
  <si>
    <t>Luanda</t>
  </si>
  <si>
    <t> Angola</t>
  </si>
  <si>
    <t>Estadio Alberto J. Armando</t>
  </si>
  <si>
    <t>Estadio Atanasio Girardot</t>
  </si>
  <si>
    <t>Medellín</t>
  </si>
  <si>
    <t> Colombia</t>
  </si>
  <si>
    <t>Estadio Azteca</t>
  </si>
  <si>
    <t>Estádio Beira-Rio</t>
  </si>
  <si>
    <t>Porto Alegre</t>
  </si>
  <si>
    <t>Estadio Ciudad de La Plata</t>
  </si>
  <si>
    <t>La Plata</t>
  </si>
  <si>
    <t>Estadio Cuauhtémoc</t>
  </si>
  <si>
    <t>Puebla</t>
  </si>
  <si>
    <t>Estadio Cuscatlán</t>
  </si>
  <si>
    <t>San Salvador</t>
  </si>
  <si>
    <t> El Salvador</t>
  </si>
  <si>
    <t>Estádio da Luz</t>
  </si>
  <si>
    <t>Lisbon</t>
  </si>
  <si>
    <t>Estádio da Machava</t>
  </si>
  <si>
    <t>Maputo</t>
  </si>
  <si>
    <t> Mozambique</t>
  </si>
  <si>
    <t>Estadio Deportivo Cali</t>
  </si>
  <si>
    <t>Cali</t>
  </si>
  <si>
    <t>Estádio do Arruda</t>
  </si>
  <si>
    <t>Recife</t>
  </si>
  <si>
    <t>Estádio do Café</t>
  </si>
  <si>
    <t>Londrina</t>
  </si>
  <si>
    <t>Estádio do Dragão</t>
  </si>
  <si>
    <t>Porto</t>
  </si>
  <si>
    <t>Estádio do Maracanã</t>
  </si>
  <si>
    <t>Rio de Janeiro</t>
  </si>
  <si>
    <t>Estádio do Zimpeto</t>
  </si>
  <si>
    <t>Estadio El Campín</t>
  </si>
  <si>
    <t>Bogotá</t>
  </si>
  <si>
    <t>Estádio Fonte Nova</t>
  </si>
  <si>
    <t>Salvador</t>
  </si>
  <si>
    <t>Estadio Garcilaso</t>
  </si>
  <si>
    <t>Cusco</t>
  </si>
  <si>
    <t> Peru</t>
  </si>
  <si>
    <t>Estadio Gigante de Arroyito</t>
  </si>
  <si>
    <t>Rosario</t>
  </si>
  <si>
    <t>Estadio Hernando Siles</t>
  </si>
  <si>
    <t>La Paz</t>
  </si>
  <si>
    <t> Bolivia</t>
  </si>
  <si>
    <t>Estádio Ilha do Retiro</t>
  </si>
  <si>
    <t>Estadio Jalisco</t>
  </si>
  <si>
    <t>Guadalajara</t>
  </si>
  <si>
    <t>Estádio José Alvalade</t>
  </si>
  <si>
    <t>Estadio José Amalfitani</t>
  </si>
  <si>
    <t>Association Football, Rugby Union</t>
  </si>
  <si>
    <t>Estadio Juan Domingo Perón</t>
  </si>
  <si>
    <t>Estadio La Casa Blanca</t>
  </si>
  <si>
    <t>Quito</t>
  </si>
  <si>
    <t> Ecuador</t>
  </si>
  <si>
    <t>Estadio Lanús</t>
  </si>
  <si>
    <t>Lanús</t>
  </si>
  <si>
    <t>Estadio Latinoamericano</t>
  </si>
  <si>
    <t>Havana</t>
  </si>
  <si>
    <t> Cuba</t>
  </si>
  <si>
    <t>Estadio Malvinas Argentinas</t>
  </si>
  <si>
    <t>Mendoza</t>
  </si>
  <si>
    <t>Estádio Mané Garrincha</t>
  </si>
  <si>
    <t>Brasília</t>
  </si>
  <si>
    <t>Estadio Mestalla</t>
  </si>
  <si>
    <t>Valencia</t>
  </si>
  <si>
    <t>Estadio Metropolitano</t>
  </si>
  <si>
    <t>Barranquilla</t>
  </si>
  <si>
    <t>Estadio Metropolitano de Fútbol de Lara</t>
  </si>
  <si>
    <t>Barquisimeto</t>
  </si>
  <si>
    <t> Venezuela</t>
  </si>
  <si>
    <t>Estadio Metropolitano de Mérida</t>
  </si>
  <si>
    <t>Mérida</t>
  </si>
  <si>
    <t>Estadio Monumental</t>
  </si>
  <si>
    <t>Lima</t>
  </si>
  <si>
    <t>Estadio Monumental David Arellano</t>
  </si>
  <si>
    <t>Estadio Monumental de Maturín</t>
  </si>
  <si>
    <t>Maturín</t>
  </si>
  <si>
    <t>Estadio Monumental Isidro Romero Carbo</t>
  </si>
  <si>
    <t>Guayaquil</t>
  </si>
  <si>
    <t>Estadio Morelos</t>
  </si>
  <si>
    <t>Morelia</t>
  </si>
  <si>
    <t>Estadio Nacional</t>
  </si>
  <si>
    <t>Estadio Nacional de Chile</t>
  </si>
  <si>
    <t>Association football, Athletics</t>
  </si>
  <si>
    <t>Estadio Olímpico Atahualpa</t>
  </si>
  <si>
    <t>Estadio Olímpico Chateau Carreras</t>
  </si>
  <si>
    <t>Córdoba</t>
  </si>
  <si>
    <t>Estádio Olímpico João Havelange</t>
  </si>
  <si>
    <t>Estadio Olímpico Metropolitano</t>
  </si>
  <si>
    <t>San Pedro Sula</t>
  </si>
  <si>
    <t> Honduras</t>
  </si>
  <si>
    <t>Estádio Olímpico Monumental</t>
  </si>
  <si>
    <t>Estadio Olímpico Pascual Guerrero</t>
  </si>
  <si>
    <t>Santiago de Cali</t>
  </si>
  <si>
    <t>Estadio Olímpico Universitario</t>
  </si>
  <si>
    <t>Estadio Omnilife</t>
  </si>
  <si>
    <t>Zapopan</t>
  </si>
  <si>
    <t>Estádio Parque do Sabiá</t>
  </si>
  <si>
    <t>Uberlândia</t>
  </si>
  <si>
    <t>Estadio Pedro Bidegain</t>
  </si>
  <si>
    <t>Estadio Ramón Sánchez Pizjuán</t>
  </si>
  <si>
    <t>Seville</t>
  </si>
  <si>
    <t>Estadio San Mamés</t>
  </si>
  <si>
    <t>Bilbao</t>
  </si>
  <si>
    <t>Estadio Santiago Bernabéu</t>
  </si>
  <si>
    <t>Estádio Serra Dourada</t>
  </si>
  <si>
    <t>Goiânia</t>
  </si>
  <si>
    <t>Estadio Tomás Adolfo Ducó</t>
  </si>
  <si>
    <t>Estadio Universidad San Marcos</t>
  </si>
  <si>
    <t>Etihad Stadium</t>
  </si>
  <si>
    <t>Australian Rules Football, Association Football, Cricket, Rugby u.</t>
  </si>
  <si>
    <t>EuroSpeedway Lausitz</t>
  </si>
  <si>
    <t>Klettwitz</t>
  </si>
  <si>
    <t>EverBank Field</t>
  </si>
  <si>
    <t>Jacksonville</t>
  </si>
  <si>
    <t>Falcon Stadium</t>
  </si>
  <si>
    <t>Colorado Springs</t>
  </si>
  <si>
    <t>Fatorda Stadium</t>
  </si>
  <si>
    <t>Margao</t>
  </si>
  <si>
    <t>Faurot Field</t>
  </si>
  <si>
    <t>Columbia</t>
  </si>
  <si>
    <t>FedExField</t>
  </si>
  <si>
    <t>Landover</t>
  </si>
  <si>
    <t>Feroz Shah Kotla</t>
  </si>
  <si>
    <t>Delhi</t>
  </si>
  <si>
    <t>Fez Stadium</t>
  </si>
  <si>
    <t>Fes</t>
  </si>
  <si>
    <t> Morocco</t>
  </si>
  <si>
    <t>Fitzgerald Stadium</t>
  </si>
  <si>
    <t>Killarney</t>
  </si>
  <si>
    <t>Gaelic football, Hurling</t>
  </si>
  <si>
    <t>Flemington Racecourse</t>
  </si>
  <si>
    <t>Floyd Casey Stadium</t>
  </si>
  <si>
    <t>Waco</t>
  </si>
  <si>
    <t>FNB Stadium</t>
  </si>
  <si>
    <t>Folsom Field</t>
  </si>
  <si>
    <t>Boulder</t>
  </si>
  <si>
    <t>Ford Field</t>
  </si>
  <si>
    <t>Frankenstadion</t>
  </si>
  <si>
    <t>Nuremberg</t>
  </si>
  <si>
    <t>Franklin Field</t>
  </si>
  <si>
    <t>American football, Athletics</t>
  </si>
  <si>
    <t>Free State Stadium</t>
  </si>
  <si>
    <t>Bloemfontein</t>
  </si>
  <si>
    <t>Fritz-Walter-Stadion</t>
  </si>
  <si>
    <t>Kaiserslautern</t>
  </si>
  <si>
    <t>Fuji Speedway</t>
  </si>
  <si>
    <t>Oyama</t>
  </si>
  <si>
    <t>Fukuoka Dome</t>
  </si>
  <si>
    <t>Fukuoka</t>
  </si>
  <si>
    <t>Fukushima Racecourse</t>
  </si>
  <si>
    <t>Fukushima</t>
  </si>
  <si>
    <t>Gaelic Grounds</t>
  </si>
  <si>
    <t>Limerick</t>
  </si>
  <si>
    <t>Hurling, Gaelic football</t>
  </si>
  <si>
    <t>Gateway International Raceway</t>
  </si>
  <si>
    <t>Gaylord Family Oklahoma Memorial Stadium</t>
  </si>
  <si>
    <t>Norman</t>
  </si>
  <si>
    <t>Gelora Bung Karno Stadium</t>
  </si>
  <si>
    <t>Jakarta</t>
  </si>
  <si>
    <t> Indonesia</t>
  </si>
  <si>
    <t>Georgia Dome</t>
  </si>
  <si>
    <t>Gillette Stadium</t>
  </si>
  <si>
    <t>Foxborough</t>
  </si>
  <si>
    <t>Globe Life Field</t>
  </si>
  <si>
    <t>Goodison Park</t>
  </si>
  <si>
    <t>Goodwood Circuit</t>
  </si>
  <si>
    <t>Chichester</t>
  </si>
  <si>
    <t>Goyang Stadium</t>
  </si>
  <si>
    <t>Goyang</t>
  </si>
  <si>
    <t>Great American Ball Park</t>
  </si>
  <si>
    <t>Cincinnati</t>
  </si>
  <si>
    <t>Green Park Stadium</t>
  </si>
  <si>
    <t>Kanpur</t>
  </si>
  <si>
    <t>Guangdong Olympic Stadium</t>
  </si>
  <si>
    <t>Guangzhou</t>
  </si>
  <si>
    <t>Guangzhou University City Stadium</t>
  </si>
  <si>
    <t>Guaranteed Rate Field</t>
  </si>
  <si>
    <t>Chicago</t>
  </si>
  <si>
    <t>Gwangju World Cup Stadium</t>
  </si>
  <si>
    <t>Gwangju</t>
  </si>
  <si>
    <t>Hakuba Ski Jumping Stadium</t>
  </si>
  <si>
    <t>Hakuba</t>
  </si>
  <si>
    <t>Ski jumping</t>
  </si>
  <si>
    <t>Hamilton Park Racecourse</t>
  </si>
  <si>
    <t>Hamilton</t>
  </si>
  <si>
    <t>Hampden Park</t>
  </si>
  <si>
    <t>Hang Jebat Stadium</t>
  </si>
  <si>
    <t>Malacca</t>
  </si>
  <si>
    <t> Malaysia</t>
  </si>
  <si>
    <t>Hanshin Racecourse</t>
  </si>
  <si>
    <t>Hyōgo</t>
  </si>
  <si>
    <t>Happy Valley Racecourse</t>
  </si>
  <si>
    <t>Happy Valley</t>
  </si>
  <si>
    <t> Hong Kong</t>
  </si>
  <si>
    <t>Harbin Sports City Center Stadium</t>
  </si>
  <si>
    <t>Harbin</t>
  </si>
  <si>
    <t>Hard Rock Stadium</t>
  </si>
  <si>
    <t>Miami</t>
  </si>
  <si>
    <t>Hauptstadion</t>
  </si>
  <si>
    <t>Aachen</t>
  </si>
  <si>
    <t>Show jumping</t>
  </si>
  <si>
    <t>Hefei Olympic Sports Center Stadium</t>
  </si>
  <si>
    <t>Hefei</t>
  </si>
  <si>
    <t>Heini Klopfer Ski Jump</t>
  </si>
  <si>
    <t>Oberstdorf</t>
  </si>
  <si>
    <t>Heinz Field</t>
  </si>
  <si>
    <t>Pittsburgh</t>
  </si>
  <si>
    <t>Helong Stadium</t>
  </si>
  <si>
    <t>Changsha</t>
  </si>
  <si>
    <t>Helsinki Olympic Stadium</t>
  </si>
  <si>
    <t>Helsinki</t>
  </si>
  <si>
    <t> Finland</t>
  </si>
  <si>
    <t>Henan Provincial Stadium</t>
  </si>
  <si>
    <t>Zhengzhou</t>
  </si>
  <si>
    <t>Hillsborough Stadium</t>
  </si>
  <si>
    <t>Sheffield</t>
  </si>
  <si>
    <t>Hipodromo Argentino de Palermo</t>
  </si>
  <si>
    <t>Hipódromo da Gávea</t>
  </si>
  <si>
    <t>Hipódromo de San Isidro</t>
  </si>
  <si>
    <t>San Isidro</t>
  </si>
  <si>
    <t>Hiroshima Big Arch</t>
  </si>
  <si>
    <t>Hiroshima</t>
  </si>
  <si>
    <t>Hohhot City Stadium</t>
  </si>
  <si>
    <t>Hohhot</t>
  </si>
  <si>
    <t>Holmenkollen ski jump</t>
  </si>
  <si>
    <t>Oslo</t>
  </si>
  <si>
    <t> Norway</t>
  </si>
  <si>
    <t>Hong Kong Stadium</t>
  </si>
  <si>
    <t>So Kon Po</t>
  </si>
  <si>
    <t>Association football, Rugby</t>
  </si>
  <si>
    <t>Howard J. Lamade Stadium</t>
  </si>
  <si>
    <t>South Williamsport</t>
  </si>
  <si>
    <t>HSH Nordbank Arena</t>
  </si>
  <si>
    <t>Hamburg</t>
  </si>
  <si>
    <t>Huanglong Stadium</t>
  </si>
  <si>
    <t>Hangzhou</t>
  </si>
  <si>
    <t>Hubert H. Humphrey Metrodome</t>
  </si>
  <si>
    <t>Minneapolis</t>
  </si>
  <si>
    <t>Husky Stadium</t>
  </si>
  <si>
    <t>Ibrox Stadium</t>
  </si>
  <si>
    <t>Incheon Munhak Stadium</t>
  </si>
  <si>
    <t>Incheon</t>
  </si>
  <si>
    <t>Independence Stadium</t>
  </si>
  <si>
    <t>Shreveport</t>
  </si>
  <si>
    <t>International Stadium Yokohama</t>
  </si>
  <si>
    <t>Yokohama</t>
  </si>
  <si>
    <t>Istanbul Park</t>
  </si>
  <si>
    <t>İzmir Atatürk Stadyumu</t>
  </si>
  <si>
    <t>İzmir</t>
  </si>
  <si>
    <t>Jaber Al-Ahmad International Stadium</t>
  </si>
  <si>
    <t>Kuwait City</t>
  </si>
  <si>
    <t> Kuwait</t>
  </si>
  <si>
    <t>Jack Trice Stadium</t>
  </si>
  <si>
    <t>Ames</t>
  </si>
  <si>
    <t>Jeju World Cup Stadium</t>
  </si>
  <si>
    <t>Seogwipo</t>
  </si>
  <si>
    <t>Jeonju World Cup Stadium</t>
  </si>
  <si>
    <t>Jeonju</t>
  </si>
  <si>
    <t>Jiaodaruisun Stadium</t>
  </si>
  <si>
    <t>Jilin People's Stadium</t>
  </si>
  <si>
    <t>Jilin City</t>
  </si>
  <si>
    <t>Jinan Olympic Sports Center Stadium</t>
  </si>
  <si>
    <t>Jinan</t>
  </si>
  <si>
    <t>Jinnah Sports Stadium</t>
  </si>
  <si>
    <t>Islamabad</t>
  </si>
  <si>
    <t> Pakistan</t>
  </si>
  <si>
    <t>Football, Cricket, Hockey</t>
  </si>
  <si>
    <t>Johan Cruyff Arena</t>
  </si>
  <si>
    <t>Amsterdam</t>
  </si>
  <si>
    <t>Jones AT&amp;T Stadium</t>
  </si>
  <si>
    <t>Lubbock</t>
  </si>
  <si>
    <t>June 11 Stadium</t>
  </si>
  <si>
    <t>Tripoli</t>
  </si>
  <si>
    <t> Libya</t>
  </si>
  <si>
    <t>Juventus Stadium</t>
  </si>
  <si>
    <t>Turin</t>
  </si>
  <si>
    <t>Kamazu Stadium</t>
  </si>
  <si>
    <t>Blantyre</t>
  </si>
  <si>
    <t> Malawi</t>
  </si>
  <si>
    <t>Kauffman Stadium</t>
  </si>
  <si>
    <t>Kenan Memorial Stadium</t>
  </si>
  <si>
    <t>Chapel Hill</t>
  </si>
  <si>
    <t>Khalifa International Stadium</t>
  </si>
  <si>
    <t>Doha</t>
  </si>
  <si>
    <t> Qatar</t>
  </si>
  <si>
    <t>King Baudouin Stadium</t>
  </si>
  <si>
    <t>Brussels</t>
  </si>
  <si>
    <t>Kings Park Stadium</t>
  </si>
  <si>
    <t>Durban</t>
  </si>
  <si>
    <t>Kinnick Stadium</t>
  </si>
  <si>
    <t>Iowa City</t>
  </si>
  <si>
    <t>Kobe Universiade Memorial Stadium</t>
  </si>
  <si>
    <t>Kobe</t>
  </si>
  <si>
    <t>Koshien Stadium</t>
  </si>
  <si>
    <t>Nishinomiya</t>
  </si>
  <si>
    <t>Kulm</t>
  </si>
  <si>
    <t>Bad Mitterndorf</t>
  </si>
  <si>
    <t>Kumasi Sports Stadium</t>
  </si>
  <si>
    <t>Kumasi</t>
  </si>
  <si>
    <t> Ghana</t>
  </si>
  <si>
    <t>Kyoto Racecourse</t>
  </si>
  <si>
    <t>Kyoto</t>
  </si>
  <si>
    <t>Ladd–Peebles Stadium</t>
  </si>
  <si>
    <t>Mobile</t>
  </si>
  <si>
    <t>Lake Tanganyika Stadium</t>
  </si>
  <si>
    <t>Kigoma</t>
  </si>
  <si>
    <t>Lane Stadium</t>
  </si>
  <si>
    <t>Blacksburg</t>
  </si>
  <si>
    <t>Las Vegas Motor Speedway</t>
  </si>
  <si>
    <t>LaVell Edwards Stadium</t>
  </si>
  <si>
    <t>Provo</t>
  </si>
  <si>
    <t>Legion Field</t>
  </si>
  <si>
    <t>Birmingham</t>
  </si>
  <si>
    <t>Letalnica bratov Gorišek</t>
  </si>
  <si>
    <t>Planica</t>
  </si>
  <si>
    <t> Slovenia</t>
  </si>
  <si>
    <t>Levi's Stadium</t>
  </si>
  <si>
    <t>Santa Clara, California</t>
  </si>
  <si>
    <t>Liberty Bowl Memorial Stadium</t>
  </si>
  <si>
    <t>Memphis</t>
  </si>
  <si>
    <t>Lincoln Financial Field</t>
  </si>
  <si>
    <t>Loftus Versfeld Stadium</t>
  </si>
  <si>
    <t>Pretoria</t>
  </si>
  <si>
    <t>Rugby union, Cricket, Association Football</t>
  </si>
  <si>
    <t>Longchamp Racecourse</t>
  </si>
  <si>
    <t>Lysgårdsbakken</t>
  </si>
  <si>
    <t>Lillehammer</t>
  </si>
  <si>
    <t>M. A. Chidambaram Stadium</t>
  </si>
  <si>
    <t>M. Chinnaswamy Stadium</t>
  </si>
  <si>
    <t>Bangalore</t>
  </si>
  <si>
    <t>M.M. Roberts Stadium</t>
  </si>
  <si>
    <t>Hattiesburg</t>
  </si>
  <si>
    <t>M&amp;T Bank Stadium</t>
  </si>
  <si>
    <t>Baltimore</t>
  </si>
  <si>
    <t>Mandela National Stadium</t>
  </si>
  <si>
    <t>Kampala</t>
  </si>
  <si>
    <t> Uganda</t>
  </si>
  <si>
    <t>Mangueirão</t>
  </si>
  <si>
    <t>Belém</t>
  </si>
  <si>
    <t>Manuel Ruiz de Lopera</t>
  </si>
  <si>
    <t>March 28 Stadium</t>
  </si>
  <si>
    <t>Benghazi</t>
  </si>
  <si>
    <t>Mbombela Stadium</t>
  </si>
  <si>
    <t>Mbombela</t>
  </si>
  <si>
    <t>Melbourne Cricket Ground</t>
  </si>
  <si>
    <t>100,018[</t>
  </si>
  <si>
    <t>Australian football, Cricket</t>
  </si>
  <si>
    <t>Melbourne Grand Prix Circuit</t>
  </si>
  <si>
    <t>Memorial Stadium</t>
  </si>
  <si>
    <t>Lawrence</t>
  </si>
  <si>
    <t>Bloomington</t>
  </si>
  <si>
    <t>Champaign</t>
  </si>
  <si>
    <t>Clemson</t>
  </si>
  <si>
    <t>Mercedes-Benz Arena</t>
  </si>
  <si>
    <t>Stuttgart</t>
  </si>
  <si>
    <t>Mercedes-Benz Superdome</t>
  </si>
  <si>
    <t>New Orleans</t>
  </si>
  <si>
    <t>American football, Association Football, Baseball</t>
  </si>
  <si>
    <t>MetLife Stadium</t>
  </si>
  <si>
    <t>East Rutherford</t>
  </si>
  <si>
    <t>Michie Stadium</t>
  </si>
  <si>
    <t>West Point</t>
  </si>
  <si>
    <t>Michigan Stadium</t>
  </si>
  <si>
    <t>Ann Arbor</t>
  </si>
  <si>
    <t>Millennium Stadium</t>
  </si>
  <si>
    <t>Cardiff</t>
  </si>
  <si>
    <t>Rugby Union</t>
  </si>
  <si>
    <t>Miller Park</t>
  </si>
  <si>
    <t>Milwaukee</t>
  </si>
  <si>
    <t>Mineirão</t>
  </si>
  <si>
    <t>Belo Horizonte</t>
  </si>
  <si>
    <t>Minute Maid Park</t>
  </si>
  <si>
    <t>Houston</t>
  </si>
  <si>
    <t>Mississippi Veterans Memorial Stadium</t>
  </si>
  <si>
    <t>Jackson</t>
  </si>
  <si>
    <t>Miyagi Stadium</t>
  </si>
  <si>
    <t>Rifu</t>
  </si>
  <si>
    <t>Mogadishu Stadium</t>
  </si>
  <si>
    <t>Mogadishu</t>
  </si>
  <si>
    <t> Somalia</t>
  </si>
  <si>
    <t>Moi International Sports Centre</t>
  </si>
  <si>
    <t>Nairobi</t>
  </si>
  <si>
    <t> Kenya</t>
  </si>
  <si>
    <t>Moses Mabhida Stadium</t>
  </si>
  <si>
    <t>Mount Okura Ski Jump Stadium</t>
  </si>
  <si>
    <t>Sapporo</t>
  </si>
  <si>
    <t>Mountaineer Field at Milan Puskar Stadium</t>
  </si>
  <si>
    <t>Morgantown</t>
  </si>
  <si>
    <t>Mt Smart Stadium</t>
  </si>
  <si>
    <t>Rugby League, Rugby Union, Association Football</t>
  </si>
  <si>
    <t>Mugello Circuit</t>
  </si>
  <si>
    <t>Mugello</t>
  </si>
  <si>
    <t>Munich Olympiastadion</t>
  </si>
  <si>
    <t>Municipal Corporation Stadium</t>
  </si>
  <si>
    <t>Kozhikode</t>
  </si>
  <si>
    <t>Association Football, Cricket</t>
  </si>
  <si>
    <t>Murrayfield Stadium</t>
  </si>
  <si>
    <t>Edinburgh</t>
  </si>
  <si>
    <t>Rugby union</t>
  </si>
  <si>
    <t>Mỹ Đình National Stadium</t>
  </si>
  <si>
    <t>Hanoi</t>
  </si>
  <si>
    <t> Vietnam</t>
  </si>
  <si>
    <t>Nagai Stadium</t>
  </si>
  <si>
    <t>Osaka</t>
  </si>
  <si>
    <t>Naghsh-e-Jahan Stadium</t>
  </si>
  <si>
    <t>Esfahān</t>
  </si>
  <si>
    <t>Nagoya Dome</t>
  </si>
  <si>
    <t>Nagoya</t>
  </si>
  <si>
    <t>Nakayama Racecourse</t>
  </si>
  <si>
    <t>Chiba</t>
  </si>
  <si>
    <t>Nanjing Olympic Sports Center</t>
  </si>
  <si>
    <t>Nanjing</t>
  </si>
  <si>
    <t>Narendra Modi Stadium</t>
  </si>
  <si>
    <t>Ahmedabad</t>
  </si>
  <si>
    <t>India India</t>
  </si>
  <si>
    <t>National Hockey Stadium Lahore</t>
  </si>
  <si>
    <t>Lahore</t>
  </si>
  <si>
    <t>Field hockey</t>
  </si>
  <si>
    <t>National Olympic Stadium</t>
  </si>
  <si>
    <t>National Sports Stadium</t>
  </si>
  <si>
    <t>Harare</t>
  </si>
  <si>
    <t> Zimbabwe</t>
  </si>
  <si>
    <t>Cricket, Athletics, Association Football</t>
  </si>
  <si>
    <t>National Stadium</t>
  </si>
  <si>
    <t>Lagos</t>
  </si>
  <si>
    <t>National Stadium, Warsaw</t>
  </si>
  <si>
    <t>Warsaw</t>
  </si>
  <si>
    <t> Poland</t>
  </si>
  <si>
    <t>Nationals Park</t>
  </si>
  <si>
    <t>Washington</t>
  </si>
  <si>
    <t>Negeri Pulau Pinang Stadium</t>
  </si>
  <si>
    <t>Batu Kawan</t>
  </si>
  <si>
    <t>Nelson Mandela Bay Stadium</t>
  </si>
  <si>
    <t>Port Elizabeth</t>
  </si>
  <si>
    <t>Newlands Stadium</t>
  </si>
  <si>
    <t>Niigata Racecourse</t>
  </si>
  <si>
    <t>Niigata</t>
  </si>
  <si>
    <t>Niigata Stadium</t>
  </si>
  <si>
    <t>Nippert Stadium</t>
  </si>
  <si>
    <t>American Football, Association Football</t>
  </si>
  <si>
    <t>Notre Dame Stadium</t>
  </si>
  <si>
    <t>Notre Dame</t>
  </si>
  <si>
    <t>Nürburgring</t>
  </si>
  <si>
    <t>Nürburg</t>
  </si>
  <si>
    <t>Oakland–Alameda County Coliseum</t>
  </si>
  <si>
    <t>Oakland</t>
  </si>
  <si>
    <t>Odi Stadium</t>
  </si>
  <si>
    <t>Mabopane</t>
  </si>
  <si>
    <t>Ohene Djan Stadium</t>
  </si>
  <si>
    <t>Accra</t>
  </si>
  <si>
    <t>Ohio Stadium</t>
  </si>
  <si>
    <t>Columbus</t>
  </si>
  <si>
    <t>Ōita Stadium</t>
  </si>
  <si>
    <t>Ōita</t>
  </si>
  <si>
    <t>Old Trafford</t>
  </si>
  <si>
    <t>Association Football, Rugby league</t>
  </si>
  <si>
    <t>Olímpico Sevilla</t>
  </si>
  <si>
    <t>Olympiastadion</t>
  </si>
  <si>
    <t>Berlin</t>
  </si>
  <si>
    <t>Olympic Sports Centre</t>
  </si>
  <si>
    <t>Olympic Stadium</t>
  </si>
  <si>
    <t>Montreal</t>
  </si>
  <si>
    <t>Canadian Football, Baseball, Association Football</t>
  </si>
  <si>
    <t>Oriole Park at Camden Yards</t>
  </si>
  <si>
    <t>Orlando Stadium</t>
  </si>
  <si>
    <t>Osaka Dome</t>
  </si>
  <si>
    <t>Oulton Park</t>
  </si>
  <si>
    <t>Little Budworth</t>
  </si>
  <si>
    <t>Páirc Uí Chaoimh</t>
  </si>
  <si>
    <t>Cork City</t>
  </si>
  <si>
    <t>Hurling, Gaelic Football</t>
  </si>
  <si>
    <t>Palaran Stadium</t>
  </si>
  <si>
    <t>Samarinda</t>
  </si>
  <si>
    <t>Panathinaiko Stadium</t>
  </si>
  <si>
    <t>Papa John's Cardinal Stadium</t>
  </si>
  <si>
    <t>Parc des Princes</t>
  </si>
  <si>
    <t>Paul Brown Stadium</t>
  </si>
  <si>
    <t>Perth Stadium</t>
  </si>
  <si>
    <t>Perth</t>
  </si>
  <si>
    <t>Australian Rules Football, Cricket</t>
  </si>
  <si>
    <t>Petco Park</t>
  </si>
  <si>
    <t>San Diego</t>
  </si>
  <si>
    <t>Peter Mokaba Stadium</t>
  </si>
  <si>
    <t>Polokwane</t>
  </si>
  <si>
    <t>PGE Arena Gdańsk</t>
  </si>
  <si>
    <t>Gdańsk</t>
  </si>
  <si>
    <t>Philippine Arena</t>
  </si>
  <si>
    <t>Ciudad de Victoria</t>
  </si>
  <si>
    <t> Philippines</t>
  </si>
  <si>
    <t>Basketball</t>
  </si>
  <si>
    <t>Phnom Pehn National Olympic Stadium</t>
  </si>
  <si>
    <t>Phnom Pehn</t>
  </si>
  <si>
    <t> Cambodia</t>
  </si>
  <si>
    <t>Pikes Peak International Raceway</t>
  </si>
  <si>
    <t>Fountain</t>
  </si>
  <si>
    <t>Pimlico Race Course</t>
  </si>
  <si>
    <t>Pinheirão</t>
  </si>
  <si>
    <t>Curitiba</t>
  </si>
  <si>
    <t>Plaza México</t>
  </si>
  <si>
    <t>Bullfighting</t>
  </si>
  <si>
    <t>Polideportivo Cachamay</t>
  </si>
  <si>
    <t>Ciudad Guayana</t>
  </si>
  <si>
    <t>Poznań City Stadium</t>
  </si>
  <si>
    <t>Poznań</t>
  </si>
  <si>
    <t>Progressive Field</t>
  </si>
  <si>
    <t>QE2 Stadium</t>
  </si>
  <si>
    <t>Brisbane</t>
  </si>
  <si>
    <t>Rugby League</t>
  </si>
  <si>
    <t>Quaid-e-Azam Stadium</t>
  </si>
  <si>
    <t>Mirpur</t>
  </si>
  <si>
    <t>R. Premadasa Stadium</t>
  </si>
  <si>
    <t>Colombo</t>
  </si>
  <si>
    <t> Sri Lanka</t>
  </si>
  <si>
    <t>Raipur International Cricket Stadium</t>
  </si>
  <si>
    <t>Naya Raipur</t>
  </si>
  <si>
    <t>Rajamangala Stadium</t>
  </si>
  <si>
    <t>Bangkok</t>
  </si>
  <si>
    <t>Rajiv Gandhi International Cricket Stadium</t>
  </si>
  <si>
    <t>Hyderabad</t>
  </si>
  <si>
    <t>Ralph Wilson Stadium</t>
  </si>
  <si>
    <t>Orchard Park</t>
  </si>
  <si>
    <t>Ramat Gan Stadium</t>
  </si>
  <si>
    <t>Ramat Gan</t>
  </si>
  <si>
    <t> Israel</t>
  </si>
  <si>
    <t>Raymond James Stadium</t>
  </si>
  <si>
    <t>Tampa</t>
  </si>
  <si>
    <t>Reliant Stadium</t>
  </si>
  <si>
    <t>Rentschler Field</t>
  </si>
  <si>
    <t>East Hartford</t>
  </si>
  <si>
    <t>Reser Stadium</t>
  </si>
  <si>
    <t>Corvallis</t>
  </si>
  <si>
    <t>RheinEnergieStadion</t>
  </si>
  <si>
    <t>Cologne</t>
  </si>
  <si>
    <t>Rice Stadium</t>
  </si>
  <si>
    <t>Rice-Eccles Stadium</t>
  </si>
  <si>
    <t>Salt Lake City</t>
  </si>
  <si>
    <t>Riverside Sports Center</t>
  </si>
  <si>
    <t>Shanghai</t>
  </si>
  <si>
    <t>Rockingham Speedway</t>
  </si>
  <si>
    <t>Rockingham</t>
  </si>
  <si>
    <t>Rogers Centre</t>
  </si>
  <si>
    <t>Toronto</t>
  </si>
  <si>
    <t>Baseball, Canadian football, American Football</t>
  </si>
  <si>
    <t>Ross–Ade Stadium</t>
  </si>
  <si>
    <t>West Lafayette</t>
  </si>
  <si>
    <t>Royal Bafokeng Stadium</t>
  </si>
  <si>
    <t>Phokeng</t>
  </si>
  <si>
    <t>Rugby Union, Association Football, Athletics</t>
  </si>
  <si>
    <t>Rutgers Stadium</t>
  </si>
  <si>
    <t>Piscataway</t>
  </si>
  <si>
    <t>Ryan Field</t>
  </si>
  <si>
    <t>Evanston</t>
  </si>
  <si>
    <t>Sachsenring</t>
  </si>
  <si>
    <t>Hohenstein-Ernstthal</t>
  </si>
  <si>
    <t>Safeco Field</t>
  </si>
  <si>
    <t>Saitama Stadium</t>
  </si>
  <si>
    <t>Saitama</t>
  </si>
  <si>
    <t>Salpausselkä skiing stadium</t>
  </si>
  <si>
    <t>Lahti</t>
  </si>
  <si>
    <t>Salt Lake Stadium</t>
  </si>
  <si>
    <t>Association Football, athletics</t>
  </si>
  <si>
    <t>Sanair Super Speedway</t>
  </si>
  <si>
    <t>Saint-Pie</t>
  </si>
  <si>
    <t>Sanford Stadium</t>
  </si>
  <si>
    <t>Santa Anita Park</t>
  </si>
  <si>
    <t>Arcadia</t>
  </si>
  <si>
    <t>Sapporo Dome</t>
  </si>
  <si>
    <t>Association Football, Baseball</t>
  </si>
  <si>
    <t>Sapporo Racecourse</t>
  </si>
  <si>
    <t>Saratoga Race Course</t>
  </si>
  <si>
    <t>Saratoga Springs</t>
  </si>
  <si>
    <t>Sarawak Stadium</t>
  </si>
  <si>
    <t>Kuching</t>
  </si>
  <si>
    <t>Sardar Patel Stadium</t>
  </si>
  <si>
    <t>Scott Stadium</t>
  </si>
  <si>
    <t>Charlottesville</t>
  </si>
  <si>
    <t>Semple Stadium</t>
  </si>
  <si>
    <t>Thurles</t>
  </si>
  <si>
    <t>Seoul Olympic Stadium</t>
  </si>
  <si>
    <t>Seoul</t>
  </si>
  <si>
    <t>Seoul Race Park</t>
  </si>
  <si>
    <t>Gwacheon</t>
  </si>
  <si>
    <t>Seoul World Cup Stadium</t>
  </si>
  <si>
    <t>Sepang International Circuit</t>
  </si>
  <si>
    <t>Sepang</t>
  </si>
  <si>
    <t>Sha Tin Racecourse</t>
  </si>
  <si>
    <t>Sha Tin</t>
  </si>
  <si>
    <t>Shah Alam Stadium</t>
  </si>
  <si>
    <t>Shah Alam</t>
  </si>
  <si>
    <t>Shaheed Mohtarama Benazir Bhutto International Cricket Stadium</t>
  </si>
  <si>
    <t>Garhi Khuda Bakhsh</t>
  </si>
  <si>
    <t>Shaheed Veer Narayan Singh International Cricket Stadium</t>
  </si>
  <si>
    <t>Nava Raipur</t>
  </si>
  <si>
    <t>Shandong Stadium</t>
  </si>
  <si>
    <t>Shanghai International Circuit</t>
  </si>
  <si>
    <t>Shanghai Stadium</t>
  </si>
  <si>
    <t>Shenyang Olympic Sports Centre Stadium</t>
  </si>
  <si>
    <t>Shenyang</t>
  </si>
  <si>
    <t>Sher-e-Bangla Mirpur Stadium</t>
  </si>
  <si>
    <t>Shiraz Stadium</t>
  </si>
  <si>
    <t>Shiraz</t>
  </si>
  <si>
    <t>Shizuoka Stadium</t>
  </si>
  <si>
    <t>Fukuroi</t>
  </si>
  <si>
    <t>Signal Iduna Park</t>
  </si>
  <si>
    <t>Dortmund</t>
  </si>
  <si>
    <t>Silesian Stadium</t>
  </si>
  <si>
    <t>Chorzów</t>
  </si>
  <si>
    <t>Association Football, Speedway, Athletics</t>
  </si>
  <si>
    <t>Silverstone Circuit</t>
  </si>
  <si>
    <t>Silverstone</t>
  </si>
  <si>
    <t>Singapore National Stadium</t>
  </si>
  <si>
    <t>Kallang</t>
  </si>
  <si>
    <t> Singapore</t>
  </si>
  <si>
    <t>SoFi Stadium</t>
  </si>
  <si>
    <t>Inglewood</t>
  </si>
  <si>
    <t>Soldier Field</t>
  </si>
  <si>
    <t>Sonoma Raceway</t>
  </si>
  <si>
    <t>Sonoma</t>
  </si>
  <si>
    <t>Spartan Stadium</t>
  </si>
  <si>
    <t>East Lansing</t>
  </si>
  <si>
    <t>Sports Authority Field at Mile High</t>
  </si>
  <si>
    <t>American football, Lacrosse</t>
  </si>
  <si>
    <t>St James' Park</t>
  </si>
  <si>
    <t>Newcastle upon Tyne</t>
  </si>
  <si>
    <t>St. Jakob-Park</t>
  </si>
  <si>
    <t>Basel</t>
  </si>
  <si>
    <t>  Switzerland</t>
  </si>
  <si>
    <t>Stade 5 Juillet 1962</t>
  </si>
  <si>
    <t>Algiers</t>
  </si>
  <si>
    <t> Algeria</t>
  </si>
  <si>
    <t>Stade 7 November</t>
  </si>
  <si>
    <t>Radès</t>
  </si>
  <si>
    <t> Tunisia</t>
  </si>
  <si>
    <t>Stade 19 Mai 1956</t>
  </si>
  <si>
    <t>Annaba</t>
  </si>
  <si>
    <t>Stade 26 mars</t>
  </si>
  <si>
    <t>Bamako</t>
  </si>
  <si>
    <t> Mali</t>
  </si>
  <si>
    <t>Stade Chahid Hamlaoui</t>
  </si>
  <si>
    <t>Constantine</t>
  </si>
  <si>
    <t>Stade d'Agadir</t>
  </si>
  <si>
    <t>Agadir</t>
  </si>
  <si>
    <t>Stade de France</t>
  </si>
  <si>
    <t>Saint-Denis</t>
  </si>
  <si>
    <t>Stade de la Revolution</t>
  </si>
  <si>
    <t>Brazzaville</t>
  </si>
  <si>
    <t> Republic of the Congo</t>
  </si>
  <si>
    <t>Stade de Marrakech</t>
  </si>
  <si>
    <t>Marrakech</t>
  </si>
  <si>
    <t>Stade de Tanger</t>
  </si>
  <si>
    <t>Tangier</t>
  </si>
  <si>
    <t>Stade des Martyrs</t>
  </si>
  <si>
    <t>Kinshasa</t>
  </si>
  <si>
    <t>Democratic Republic of the Congo Dem. R. of Congo</t>
  </si>
  <si>
    <t>Stade El Menzah</t>
  </si>
  <si>
    <t>Tunis</t>
  </si>
  <si>
    <t>Stade Félix-Bollaert</t>
  </si>
  <si>
    <t>Lens</t>
  </si>
  <si>
    <t>Stade Gerland</t>
  </si>
  <si>
    <t>Lyon</t>
  </si>
  <si>
    <t>Stade Leopold Senghor</t>
  </si>
  <si>
    <t>Dakar</t>
  </si>
  <si>
    <t> Senegal</t>
  </si>
  <si>
    <t>Stade Mohammed V</t>
  </si>
  <si>
    <t>Casablanca</t>
  </si>
  <si>
    <t>Stade Moulay Abdellah</t>
  </si>
  <si>
    <t>Rabat</t>
  </si>
  <si>
    <t>Stade Omar Bongo</t>
  </si>
  <si>
    <t>Libreville</t>
  </si>
  <si>
    <t> Gabon</t>
  </si>
  <si>
    <t>Stade Omnisports</t>
  </si>
  <si>
    <t>Yaoundé</t>
  </si>
  <si>
    <t> Cameroon</t>
  </si>
  <si>
    <t>Stade Pierre-Mauroy</t>
  </si>
  <si>
    <t>Lille</t>
  </si>
  <si>
    <t>Stade Vélodrome</t>
  </si>
  <si>
    <t>Marseille</t>
  </si>
  <si>
    <t>Stadio Artemio Franchi</t>
  </si>
  <si>
    <t>Florence</t>
  </si>
  <si>
    <t>Stadio Flaminio</t>
  </si>
  <si>
    <t>Rome</t>
  </si>
  <si>
    <t>Stadio Friuli</t>
  </si>
  <si>
    <t>Udine</t>
  </si>
  <si>
    <t>Stadio Giuseppe Meazza</t>
  </si>
  <si>
    <t>Milan</t>
  </si>
  <si>
    <t>Stadio Olimpico</t>
  </si>
  <si>
    <t>Stadio San Filippo</t>
  </si>
  <si>
    <t>Messina</t>
  </si>
  <si>
    <t>Stadio San Nicola</t>
  </si>
  <si>
    <t>Bari</t>
  </si>
  <si>
    <t>Stadio San Paolo</t>
  </si>
  <si>
    <t>Napoli</t>
  </si>
  <si>
    <t>Stadion Crvena Zvezda</t>
  </si>
  <si>
    <t>Belgrade</t>
  </si>
  <si>
    <t> Serbia</t>
  </si>
  <si>
    <t>Stadium Merdeka</t>
  </si>
  <si>
    <t>Kuala Lumpur</t>
  </si>
  <si>
    <t>Stadium of Light</t>
  </si>
  <si>
    <t>Sunderland</t>
  </si>
  <si>
    <t>Stadium Puskás Ferenc</t>
  </si>
  <si>
    <t>Budapest</t>
  </si>
  <si>
    <t> Hungary</t>
  </si>
  <si>
    <t>Stamford Bridge</t>
  </si>
  <si>
    <t>Stanford Stadium</t>
  </si>
  <si>
    <t>Stanford</t>
  </si>
  <si>
    <t>Subiaco Oval</t>
  </si>
  <si>
    <t>Australian Football, Rugby Union</t>
  </si>
  <si>
    <t>Şükrü Saracoğlu Stadium</t>
  </si>
  <si>
    <t>Sultan Mizan Zainal Abidin Stadium</t>
  </si>
  <si>
    <t>Kuala Terengganu</t>
  </si>
  <si>
    <t>Sun Bowl Stadium</t>
  </si>
  <si>
    <t>El Paso</t>
  </si>
  <si>
    <t>Sun Devil Stadium</t>
  </si>
  <si>
    <t>Tempe</t>
  </si>
  <si>
    <t>Suncorp Stadium</t>
  </si>
  <si>
    <t>Rugby Union, Association Football, Rugby League</t>
  </si>
  <si>
    <t>Suntrust Park</t>
  </si>
  <si>
    <t>Suwon World Cup Stadium</t>
  </si>
  <si>
    <t>Suwon</t>
  </si>
  <si>
    <t>Suzuka Circuit</t>
  </si>
  <si>
    <t>Suzuka</t>
  </si>
  <si>
    <t>Sydney Cricket Ground</t>
  </si>
  <si>
    <t>Cricket, Australian Football, Rugby Un., Rugby League</t>
  </si>
  <si>
    <t>Sydney Football Stadium</t>
  </si>
  <si>
    <t>Tainan County Stadium</t>
  </si>
  <si>
    <t>Tainan</t>
  </si>
  <si>
    <t> Taiwan</t>
  </si>
  <si>
    <t>Taizhou Sports Center</t>
  </si>
  <si>
    <t>Taizhou</t>
  </si>
  <si>
    <t>Talladega Superspeedway</t>
  </si>
  <si>
    <t>Talladega</t>
  </si>
  <si>
    <t>TCF Bank Stadium</t>
  </si>
  <si>
    <t>Texas Motor Speedway</t>
  </si>
  <si>
    <t>The Gabba</t>
  </si>
  <si>
    <t>Australian rules football, Cricket</t>
  </si>
  <si>
    <t>The Sevens</t>
  </si>
  <si>
    <t>Dubai</t>
  </si>
  <si>
    <t> United Arab Emirates</t>
  </si>
  <si>
    <t>Tianhe Stadium</t>
  </si>
  <si>
    <t>Tianjin Olympic Centre Stadium</t>
  </si>
  <si>
    <t>Tianjin</t>
  </si>
  <si>
    <t>Tiger Stadium</t>
  </si>
  <si>
    <t>Baton Rouge</t>
  </si>
  <si>
    <t>Tokyo Dome</t>
  </si>
  <si>
    <t>Tokyo Racecourse</t>
  </si>
  <si>
    <t>Toyota Stadium</t>
  </si>
  <si>
    <t>Toyota City</t>
  </si>
  <si>
    <t>TT Circuit Assen</t>
  </si>
  <si>
    <t>Assen</t>
  </si>
  <si>
    <t>Tuodong Stadium</t>
  </si>
  <si>
    <t>Kunming</t>
  </si>
  <si>
    <t>Türk Telekom Arena</t>
  </si>
  <si>
    <t> TUR</t>
  </si>
  <si>
    <t>Twickenham Stadium</t>
  </si>
  <si>
    <t>Twin Ring Motegi</t>
  </si>
  <si>
    <t>Motegi</t>
  </si>
  <si>
    <t>Ullevi</t>
  </si>
  <si>
    <t>Gothenburg</t>
  </si>
  <si>
    <t> Sweden</t>
  </si>
  <si>
    <t>Ulsan Munsu Football Stadium</t>
  </si>
  <si>
    <t>Ulsan</t>
  </si>
  <si>
    <t>University of Phoenix Stadium</t>
  </si>
  <si>
    <t>Glendale</t>
  </si>
  <si>
    <t>UNSA Stadium</t>
  </si>
  <si>
    <t>Arequipa</t>
  </si>
  <si>
    <t>Vanderbilt Stadium</t>
  </si>
  <si>
    <t>Nashville</t>
  </si>
  <si>
    <t>Vasil Levski National Stadium</t>
  </si>
  <si>
    <t>Sofia</t>
  </si>
  <si>
    <t> Bulgaria</t>
  </si>
  <si>
    <t>Vaught–Hemingway Stadium</t>
  </si>
  <si>
    <t>Oxford</t>
  </si>
  <si>
    <t>Veltins-Arena</t>
  </si>
  <si>
    <t>Gelsenkirchen</t>
  </si>
  <si>
    <t>Verdão</t>
  </si>
  <si>
    <t>Cuiabá</t>
  </si>
  <si>
    <t>Vicente Calderón Stadium</t>
  </si>
  <si>
    <t>Vidarbha Cricket Association Ground</t>
  </si>
  <si>
    <t>Nagpur</t>
  </si>
  <si>
    <t>Villa Park</t>
  </si>
  <si>
    <t>Vincennes Racecourse</t>
  </si>
  <si>
    <t>Vivaldão</t>
  </si>
  <si>
    <t>Manaus</t>
  </si>
  <si>
    <t>Wankhede Stadium</t>
  </si>
  <si>
    <t>Mumbai</t>
  </si>
  <si>
    <t>War Memorial Stadium</t>
  </si>
  <si>
    <t>Little Rock</t>
  </si>
  <si>
    <t>Watkins Glen International</t>
  </si>
  <si>
    <t>Watkins Glen</t>
  </si>
  <si>
    <t>Weifang Sports Center Stadium</t>
  </si>
  <si>
    <t>Weifang</t>
  </si>
  <si>
    <t>Wembley Stadium</t>
  </si>
  <si>
    <t>Association Football, Rugby League</t>
  </si>
  <si>
    <t>Westpac Stadium</t>
  </si>
  <si>
    <t>Wellington</t>
  </si>
  <si>
    <t>Wielka Krokiew</t>
  </si>
  <si>
    <t>Zakopane</t>
  </si>
  <si>
    <t>Williams-Brice Stadium</t>
  </si>
  <si>
    <t>Woodbine Racetrack</t>
  </si>
  <si>
    <t>Workers Stadium</t>
  </si>
  <si>
    <t>World Games Stadium</t>
  </si>
  <si>
    <t>Kaohsiung</t>
  </si>
  <si>
    <t>Wrigley Field</t>
  </si>
  <si>
    <t>Wuhan Stadium</t>
  </si>
  <si>
    <t>Wuhan</t>
  </si>
  <si>
    <t>Wuhu Olympic Stadium</t>
  </si>
  <si>
    <t>Wuhu</t>
  </si>
  <si>
    <t>Xinjiang Sports Centre</t>
  </si>
  <si>
    <t>Ürümqi</t>
  </si>
  <si>
    <t>Yadegar-e-Emam Stadium</t>
  </si>
  <si>
    <t>Tabriz</t>
  </si>
  <si>
    <t>Yale Bowl</t>
  </si>
  <si>
    <t>New Haven</t>
  </si>
  <si>
    <t>Yanji People's Stadium</t>
  </si>
  <si>
    <t>Yanji</t>
  </si>
  <si>
    <t>Yankee Stadium</t>
  </si>
  <si>
    <t>Yantai Sports Park Stadium</t>
  </si>
  <si>
    <t>Yantai</t>
  </si>
  <si>
    <t>Yas Marina Circuit</t>
  </si>
  <si>
    <t>Yas Island</t>
  </si>
  <si>
    <t>Yizhong Center</t>
  </si>
  <si>
    <t>Qingdao</t>
  </si>
  <si>
    <t>York Racecourse</t>
  </si>
  <si>
    <t>York</t>
  </si>
  <si>
    <t>Zayed Sports City Stadium</t>
  </si>
  <si>
    <t>Abu Dhabi</t>
  </si>
  <si>
    <t>United Arab Emirates</t>
  </si>
  <si>
    <t>Zentralstadion</t>
  </si>
  <si>
    <t>Leipzig</t>
  </si>
  <si>
    <t>Zibo Sports Center Stadium</t>
  </si>
  <si>
    <t>Zibo</t>
  </si>
  <si>
    <t>Price</t>
  </si>
  <si>
    <t>Income target</t>
  </si>
  <si>
    <t>Max</t>
  </si>
  <si>
    <t>Min</t>
  </si>
  <si>
    <t>Date</t>
  </si>
  <si>
    <t>Attendee numbers (all events)</t>
  </si>
  <si>
    <t>Predicted numbers (2021)</t>
  </si>
  <si>
    <t>In worksheet "Travel budget" unhide all columns to show the hidden column with names of the team member who will be travelling.</t>
  </si>
  <si>
    <t>InEVENTive's are reviewing the capacity of the venues they have agreements with globally to identify a venue for an upcoming cricket event.</t>
  </si>
  <si>
    <t>Mock 2 Task 6 - 16 marks</t>
  </si>
  <si>
    <t>Ellie’s Bakes is a chain of cake shops. They bake their cakes in a central kitchen then use 4 high street shops to sell them to the public. You are the accounts assistant for the business and have been asked to prepare some spreadsheets for the business owner Mrs Ellie Bunn.</t>
  </si>
  <si>
    <t>You have been asked to update the budget variance report for the expenses for the quarter.</t>
  </si>
  <si>
    <t xml:space="preserve">In column F, use a formula to calculate the % variance for each row. </t>
  </si>
  <si>
    <t>Format these cells as percentages to 2 decimal places.</t>
  </si>
  <si>
    <t xml:space="preserve">(c) </t>
  </si>
  <si>
    <t xml:space="preserve">(d) (i) </t>
  </si>
  <si>
    <t xml:space="preserve">Significant variances will need to be reported to the relevant shop manager. Use data validation in cells G4:G19 to create a picklist with the four shop manager names. </t>
  </si>
  <si>
    <t>(d) (ii)</t>
  </si>
  <si>
    <t>For each significant variance, select the relevant manager to report it to.</t>
  </si>
  <si>
    <t xml:space="preserve">(e) (i) </t>
  </si>
  <si>
    <t xml:space="preserve">Summarise the variances in a pivot table. Insert the pivot table into a new worksheet and use it to show the variance values summarised by shop (rows) and the cost category (columns). </t>
  </si>
  <si>
    <t>(3 marks)</t>
  </si>
  <si>
    <t>(e) (ii)</t>
  </si>
  <si>
    <t>Format the figures in the pivot table to 2 decimal places with a £ sign.</t>
  </si>
  <si>
    <t>(e) (iii)</t>
  </si>
  <si>
    <t>Rename the worksheet "Summary."</t>
  </si>
  <si>
    <t xml:space="preserve">(f) (i) </t>
  </si>
  <si>
    <t xml:space="preserve">Use the data from your pivot table to create a bar chart in the same worksheet. </t>
  </si>
  <si>
    <t xml:space="preserve">(f) (ii) </t>
  </si>
  <si>
    <t>Give your chart the title "Ellie's Bakes Cost Variances."</t>
  </si>
  <si>
    <t>Ellie's Bakes - Cost Variances</t>
  </si>
  <si>
    <t>Relevant manager</t>
  </si>
  <si>
    <t>Shop managers:</t>
  </si>
  <si>
    <t>Location</t>
  </si>
  <si>
    <t>Category</t>
  </si>
  <si>
    <t xml:space="preserve">Actual </t>
  </si>
  <si>
    <t>% Variance</t>
  </si>
  <si>
    <t>Shop 1</t>
  </si>
  <si>
    <t>Brian Battenberg</t>
  </si>
  <si>
    <t>Raw materials</t>
  </si>
  <si>
    <t>Shop 2</t>
  </si>
  <si>
    <t>Denise Dacquoise</t>
  </si>
  <si>
    <t>Wages</t>
  </si>
  <si>
    <t>Shop 3</t>
  </si>
  <si>
    <t>Feliciana Flan</t>
  </si>
  <si>
    <t>Variable overhead</t>
  </si>
  <si>
    <t>Shop 4</t>
  </si>
  <si>
    <t>Jim Jaffa</t>
  </si>
  <si>
    <t>Fixed overhead</t>
  </si>
  <si>
    <t>Use the conditional formatting to fill cells red in column F which are more than 2% adverse. Ellie Bunn considers these to be significant.</t>
  </si>
  <si>
    <t>Open the worksheet "Cost variances" and use a formula to calculate the variances in £ in column E. Favourable variances should be shown as positive figures and adverse variances should be negative.</t>
  </si>
  <si>
    <t>(f) (iii)</t>
  </si>
  <si>
    <t>Change the colour of the variable overheads bars to a different colour.</t>
  </si>
  <si>
    <t>Row Labels</t>
  </si>
  <si>
    <t>Grand Total</t>
  </si>
  <si>
    <t>Sum of Variance</t>
  </si>
  <si>
    <t>Column Labels</t>
  </si>
  <si>
    <t>You are an accounts assistant at Ben’s Homeware. The business sells items in 4 product ranges: Bedroom, Bathroom, Kitchen and Garden. The inventory count in each of the 3 warehouses has been completed. This data is recorded in the worksheets "WH1", "WH2" and "WH3". The business is launching new product ranges next year so it wants to sell off all of its existing inventory. You are helping to prepare some budgeted figures.</t>
  </si>
  <si>
    <t>Open the worksheet called "BH Inventory" and freeze rows 1 and 2 so the headings are always displayed as you scroll down.</t>
  </si>
  <si>
    <t>In Column B use a formula to calculate the total inventory quantity for each item by linking to the quantities in the "WH1", "WH2" and "WH3" worksheets for each inventory item.</t>
  </si>
  <si>
    <t>(a) (iii)</t>
  </si>
  <si>
    <t>In Column D use a formula to calculate the total cost for each row.</t>
  </si>
  <si>
    <t>(a) (iv)</t>
  </si>
  <si>
    <t>Use Data Validation in cells E3:E36 so the product ranges J3:J6 can be selected in a drop-down list.</t>
  </si>
  <si>
    <t xml:space="preserve">(b) (i) </t>
  </si>
  <si>
    <t>In Column F calculate the target selling price as cost + 30%. Use absolute cell referencing to cell K8 in your formula.</t>
  </si>
  <si>
    <t>(b) (ii)</t>
  </si>
  <si>
    <t>Selling prices need to be competitive so the business will price-match its main competitor. In Column H, use an IF statement to select the final selling price as the lower of the target selling price and the competitor's selling price.</t>
  </si>
  <si>
    <t>In Column I, use a formula to calculate the total budgeted sales figure for each item.</t>
  </si>
  <si>
    <t>(b) (iv)</t>
  </si>
  <si>
    <t>In Row 37, calculate the total cost and total sales figures in the blue shaded cells.</t>
  </si>
  <si>
    <t>You now need to prepare the budget in the worksheet "BH Budget." Link the figures for Sales and Cost of Sales to the figures you calculated in part (b) (iv) above.</t>
  </si>
  <si>
    <t>Use a formula to calculate the budgeted gross profit.</t>
  </si>
  <si>
    <t>Use the additional information in rows 14 to 17 to complete the budget.</t>
  </si>
  <si>
    <t>(4 marks)</t>
  </si>
  <si>
    <t>Inventory Totals</t>
  </si>
  <si>
    <t>Description</t>
  </si>
  <si>
    <t>Quantity</t>
  </si>
  <si>
    <t>Cost per unit</t>
  </si>
  <si>
    <t>Range</t>
  </si>
  <si>
    <t>Target selling price per unit</t>
  </si>
  <si>
    <t>Competitor price per unit</t>
  </si>
  <si>
    <t>Final price per unit</t>
  </si>
  <si>
    <t>Total budgeted sales</t>
  </si>
  <si>
    <t>Ranges</t>
  </si>
  <si>
    <t>Pillows grey</t>
  </si>
  <si>
    <t>Bedroom</t>
  </si>
  <si>
    <t>Pillows pink</t>
  </si>
  <si>
    <t>Bathroom</t>
  </si>
  <si>
    <t>Duvet grey</t>
  </si>
  <si>
    <t>Kitchen</t>
  </si>
  <si>
    <t>Duvet pink</t>
  </si>
  <si>
    <t>Garden</t>
  </si>
  <si>
    <t>Sheets white</t>
  </si>
  <si>
    <t>Large towel black</t>
  </si>
  <si>
    <t>Mark-up</t>
  </si>
  <si>
    <t>Large towel white</t>
  </si>
  <si>
    <t>Large towel pink</t>
  </si>
  <si>
    <t>Hand towel white</t>
  </si>
  <si>
    <t>Hand towel black</t>
  </si>
  <si>
    <t>Hand towel pink</t>
  </si>
  <si>
    <t>Tea towel grey</t>
  </si>
  <si>
    <t>Tea towel brown</t>
  </si>
  <si>
    <t>Tea towel black</t>
  </si>
  <si>
    <t>Garden cushion large</t>
  </si>
  <si>
    <t>Garden cushion small</t>
  </si>
  <si>
    <t>Garden seat</t>
  </si>
  <si>
    <t>Bedside lamp</t>
  </si>
  <si>
    <t>Bathroom stool</t>
  </si>
  <si>
    <t>Kitchen pot</t>
  </si>
  <si>
    <t>Kitchen pan large</t>
  </si>
  <si>
    <t>Kitchen pan small</t>
  </si>
  <si>
    <t>Chopping board</t>
  </si>
  <si>
    <t>Knife block</t>
  </si>
  <si>
    <t>Bath mat</t>
  </si>
  <si>
    <t>Shower curtain</t>
  </si>
  <si>
    <t>Solar lights</t>
  </si>
  <si>
    <t>Soap tray</t>
  </si>
  <si>
    <t>Washing up bowl</t>
  </si>
  <si>
    <t>Brush</t>
  </si>
  <si>
    <t xml:space="preserve">Knife  </t>
  </si>
  <si>
    <t>Tea Spoon</t>
  </si>
  <si>
    <t>Spoon</t>
  </si>
  <si>
    <t>Ben's Homeware</t>
  </si>
  <si>
    <t>Stock clearance budget</t>
  </si>
  <si>
    <t>Cost of sales</t>
  </si>
  <si>
    <t>Gross profit</t>
  </si>
  <si>
    <t>Labour costs</t>
  </si>
  <si>
    <t>Storage costs</t>
  </si>
  <si>
    <t>Other overheads</t>
  </si>
  <si>
    <t>Budgeted operating profit</t>
  </si>
  <si>
    <t>The following additional information relates to the budget:</t>
  </si>
  <si>
    <t>Storage costs per item</t>
  </si>
  <si>
    <t>Fork</t>
  </si>
  <si>
    <t>150 hours at £9.50 per hour</t>
  </si>
  <si>
    <t>1,273 items at £0.65 per item</t>
  </si>
  <si>
    <t>£1,000 for the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</si>
</sst>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quot;£&quot;#,##0.00"/>
    <numFmt numFmtId="165" formatCode="_-* #,##0_-;\-* #,##0_-;_-* &quot;-&quot;??_-;_-@_-"/>
    <numFmt numFmtId="166" formatCode="#,##0;\(#,##0\)"/>
    <numFmt numFmtId="167" formatCode="_-[$£-809]* #,##0.00_-;\-[$£-809]* #,##0.00_-;_-[$£-809]*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rgb="FF00AB4E"/>
      <name val="Calibri"/>
      <family val="2"/>
      <scheme val="minor"/>
    </font>
    <font>
      <b/>
      <sz val="11"/>
      <name val="Calibri"/>
      <family val="2"/>
      <scheme val="minor"/>
    </font>
    <font>
      <sz val="10"/>
      <name val="Arial"/>
      <family val="2"/>
    </font>
    <font>
      <b/>
      <sz val="10"/>
      <name val="Arial"/>
      <family val="2"/>
    </font>
    <font>
      <i/>
      <sz val="11"/>
      <color theme="1"/>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2" fillId="0" borderId="0" xfId="0" applyFont="1" applyAlignment="1">
      <alignment horizontal="left" vertical="top"/>
    </xf>
    <xf numFmtId="0" fontId="0" fillId="0" borderId="0" xfId="0" applyAlignment="1">
      <alignment horizontal="left" vertical="top"/>
    </xf>
    <xf numFmtId="0" fontId="4" fillId="0" borderId="0" xfId="0" applyFont="1"/>
    <xf numFmtId="0" fontId="2" fillId="0" borderId="0" xfId="0" applyFont="1"/>
    <xf numFmtId="0" fontId="0" fillId="0" borderId="0" xfId="0" applyAlignment="1">
      <alignment horizontal="left" wrapText="1"/>
    </xf>
    <xf numFmtId="0" fontId="0" fillId="0" borderId="0" xfId="0" applyAlignment="1">
      <alignment wrapText="1"/>
    </xf>
    <xf numFmtId="165" fontId="0" fillId="0" borderId="0" xfId="1" applyNumberFormat="1" applyFont="1"/>
    <xf numFmtId="0" fontId="2" fillId="0" borderId="0" xfId="0" applyFont="1" applyAlignment="1">
      <alignment horizontal="center"/>
    </xf>
    <xf numFmtId="165" fontId="0" fillId="0" borderId="2" xfId="1" applyNumberFormat="1" applyFont="1" applyBorder="1"/>
    <xf numFmtId="9" fontId="0" fillId="0" borderId="0" xfId="2" applyFont="1" applyBorder="1"/>
    <xf numFmtId="9" fontId="0" fillId="0" borderId="0" xfId="2" applyFont="1"/>
    <xf numFmtId="2" fontId="5" fillId="0" borderId="0" xfId="0" applyNumberFormat="1" applyFont="1"/>
    <xf numFmtId="2" fontId="6" fillId="0" borderId="0" xfId="0" applyNumberFormat="1" applyFont="1"/>
    <xf numFmtId="165" fontId="0" fillId="0" borderId="3" xfId="1" applyNumberFormat="1" applyFont="1" applyBorder="1"/>
    <xf numFmtId="165" fontId="0" fillId="0" borderId="0" xfId="1" applyNumberFormat="1" applyFont="1" applyBorder="1"/>
    <xf numFmtId="166" fontId="0" fillId="0" borderId="2" xfId="1" applyNumberFormat="1" applyFont="1" applyBorder="1"/>
    <xf numFmtId="166" fontId="0" fillId="0" borderId="0" xfId="1" applyNumberFormat="1" applyFont="1"/>
    <xf numFmtId="166" fontId="0" fillId="0" borderId="3" xfId="1" applyNumberFormat="1" applyFont="1" applyBorder="1"/>
    <xf numFmtId="0" fontId="2" fillId="0" borderId="0" xfId="0" applyFont="1" applyAlignment="1">
      <alignment vertical="top"/>
    </xf>
    <xf numFmtId="0" fontId="0" fillId="0" borderId="0" xfId="0" applyAlignment="1">
      <alignment vertical="top"/>
    </xf>
    <xf numFmtId="0" fontId="3" fillId="0" borderId="0" xfId="0" applyFont="1" applyAlignment="1">
      <alignment vertical="top"/>
    </xf>
    <xf numFmtId="0" fontId="0" fillId="0" borderId="0" xfId="0" applyAlignment="1">
      <alignment vertical="top" wrapText="1"/>
    </xf>
    <xf numFmtId="0" fontId="2" fillId="0" borderId="0" xfId="0" applyFont="1" applyAlignment="1">
      <alignment wrapText="1"/>
    </xf>
    <xf numFmtId="164" fontId="0" fillId="0" borderId="0" xfId="0" applyNumberFormat="1"/>
    <xf numFmtId="14" fontId="0" fillId="0" borderId="0" xfId="0" applyNumberFormat="1"/>
    <xf numFmtId="0" fontId="7" fillId="0" borderId="0" xfId="0" applyFont="1"/>
    <xf numFmtId="167" fontId="0" fillId="0" borderId="0" xfId="0" applyNumberFormat="1"/>
    <xf numFmtId="3" fontId="0" fillId="0" borderId="0" xfId="0" applyNumberFormat="1" applyAlignment="1">
      <alignment horizontal="left" vertical="top"/>
    </xf>
    <xf numFmtId="0" fontId="0" fillId="0" borderId="0" xfId="0" applyAlignment="1">
      <alignment horizontal="center"/>
    </xf>
    <xf numFmtId="0" fontId="0" fillId="0" borderId="1" xfId="0" applyBorder="1"/>
    <xf numFmtId="0" fontId="2" fillId="0" borderId="1" xfId="0" applyFont="1" applyBorder="1"/>
    <xf numFmtId="6" fontId="0" fillId="0" borderId="1" xfId="0" applyNumberFormat="1" applyBorder="1"/>
    <xf numFmtId="0" fontId="2" fillId="0" borderId="0" xfId="0" applyFont="1" applyAlignment="1">
      <alignment horizontal="left" wrapText="1"/>
    </xf>
    <xf numFmtId="0" fontId="2" fillId="0" borderId="0" xfId="0" applyFont="1" applyAlignment="1">
      <alignment horizontal="center" vertical="top" wrapText="1"/>
    </xf>
    <xf numFmtId="17" fontId="2" fillId="0" borderId="0" xfId="0" applyNumberFormat="1" applyFont="1" applyAlignment="1">
      <alignment horizontal="left" vertical="center"/>
    </xf>
    <xf numFmtId="3" fontId="0" fillId="0" borderId="0" xfId="0" applyNumberFormat="1" applyAlignment="1">
      <alignment horizontal="center" vertical="top"/>
    </xf>
    <xf numFmtId="0" fontId="8" fillId="0" borderId="0" xfId="0" applyFont="1" applyAlignment="1">
      <alignment horizontal="center"/>
    </xf>
    <xf numFmtId="0" fontId="0" fillId="0" borderId="0" xfId="0" applyAlignment="1">
      <alignment horizontal="center" vertical="top"/>
    </xf>
    <xf numFmtId="3" fontId="0" fillId="0" borderId="1" xfId="0" applyNumberFormat="1" applyBorder="1"/>
    <xf numFmtId="0" fontId="2" fillId="0" borderId="4" xfId="0" applyFont="1" applyBorder="1"/>
    <xf numFmtId="0" fontId="0" fillId="0" borderId="5" xfId="0" applyBorder="1"/>
    <xf numFmtId="0" fontId="2" fillId="0" borderId="0" xfId="0" applyFont="1" applyAlignment="1">
      <alignment horizontal="right"/>
    </xf>
    <xf numFmtId="0" fontId="0" fillId="0" borderId="6" xfId="0" applyBorder="1"/>
    <xf numFmtId="0" fontId="0" fillId="0" borderId="7" xfId="0" applyBorder="1"/>
    <xf numFmtId="164" fontId="0" fillId="0" borderId="0" xfId="1" applyNumberFormat="1" applyFont="1"/>
    <xf numFmtId="0" fontId="0" fillId="0" borderId="8" xfId="0" applyBorder="1"/>
    <xf numFmtId="0" fontId="0" fillId="0" borderId="9" xfId="0" applyBorder="1"/>
    <xf numFmtId="10" fontId="0" fillId="0" borderId="0" xfId="2" applyNumberFormat="1" applyFont="1"/>
    <xf numFmtId="0" fontId="0" fillId="0" borderId="0" xfId="0" pivotButton="1"/>
    <xf numFmtId="0" fontId="0" fillId="0" borderId="0" xfId="0" applyAlignment="1">
      <alignment horizontal="left"/>
    </xf>
    <xf numFmtId="0" fontId="4" fillId="0" borderId="0" xfId="0" applyFont="1" applyAlignment="1">
      <alignment vertical="top"/>
    </xf>
    <xf numFmtId="0" fontId="2" fillId="0" borderId="0" xfId="0" applyFont="1" applyAlignment="1" applyProtection="1">
      <alignment horizontal="left"/>
      <protection locked="0"/>
    </xf>
    <xf numFmtId="0" fontId="2" fillId="0" borderId="0" xfId="0" applyFont="1" applyAlignment="1" applyProtection="1">
      <alignment horizontal="right"/>
      <protection locked="0"/>
    </xf>
    <xf numFmtId="0" fontId="0" fillId="0" borderId="0" xfId="0" applyAlignment="1" applyProtection="1">
      <alignment horizontal="right"/>
      <protection locked="0"/>
    </xf>
    <xf numFmtId="0" fontId="2" fillId="2" borderId="0" xfId="0" applyFont="1" applyFill="1" applyAlignment="1" applyProtection="1">
      <alignment horizontal="right"/>
      <protection locked="0"/>
    </xf>
    <xf numFmtId="0" fontId="2" fillId="3" borderId="0" xfId="0" applyFont="1" applyFill="1" applyAlignment="1" applyProtection="1">
      <alignment horizontal="right" wrapText="1"/>
      <protection locked="0"/>
    </xf>
    <xf numFmtId="0" fontId="2" fillId="0" borderId="0" xfId="0" applyFont="1" applyAlignment="1" applyProtection="1">
      <alignment horizontal="right" wrapText="1"/>
      <protection locked="0"/>
    </xf>
    <xf numFmtId="0" fontId="0" fillId="0" borderId="0" xfId="0" applyAlignment="1" applyProtection="1">
      <alignment horizontal="left"/>
      <protection locked="0"/>
    </xf>
    <xf numFmtId="164" fontId="0" fillId="0" borderId="0" xfId="0" applyNumberFormat="1" applyAlignment="1" applyProtection="1">
      <alignment horizontal="right"/>
      <protection locked="0"/>
    </xf>
    <xf numFmtId="0" fontId="0" fillId="2" borderId="0" xfId="0" applyFill="1" applyAlignment="1" applyProtection="1">
      <alignment horizontal="right"/>
      <protection locked="0"/>
    </xf>
    <xf numFmtId="0" fontId="2" fillId="3" borderId="0" xfId="0" applyFont="1" applyFill="1" applyAlignment="1" applyProtection="1">
      <alignment horizontal="right"/>
      <protection locked="0"/>
    </xf>
    <xf numFmtId="9" fontId="0" fillId="3" borderId="0" xfId="0" applyNumberFormat="1" applyFill="1" applyAlignment="1" applyProtection="1">
      <alignment horizontal="right"/>
      <protection locked="0"/>
    </xf>
    <xf numFmtId="0" fontId="0" fillId="0" borderId="0" xfId="0" applyProtection="1">
      <protection locked="0"/>
    </xf>
    <xf numFmtId="0" fontId="9" fillId="0" borderId="0" xfId="0" applyFont="1"/>
    <xf numFmtId="3" fontId="0" fillId="0" borderId="0" xfId="0" applyNumberFormat="1"/>
    <xf numFmtId="3" fontId="2" fillId="0" borderId="0" xfId="0" applyNumberFormat="1" applyFont="1" applyAlignment="1">
      <alignment horizontal="right"/>
    </xf>
    <xf numFmtId="3" fontId="0" fillId="0" borderId="0" xfId="0" applyNumberFormat="1" applyAlignment="1">
      <alignment horizontal="right"/>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164" fontId="0" fillId="3" borderId="0" xfId="0" applyNumberFormat="1" applyFill="1" applyAlignment="1" applyProtection="1">
      <alignment horizontal="right"/>
      <protection locked="0"/>
    </xf>
    <xf numFmtId="164" fontId="0" fillId="0" borderId="0" xfId="0" applyNumberFormat="1" applyAlignment="1" applyProtection="1">
      <alignment horizontal="left"/>
      <protection locked="0"/>
    </xf>
    <xf numFmtId="164" fontId="0" fillId="4" borderId="10" xfId="0" applyNumberFormat="1" applyFill="1" applyBorder="1" applyAlignment="1" applyProtection="1">
      <alignment horizontal="right"/>
      <protection locked="0"/>
    </xf>
    <xf numFmtId="164" fontId="0" fillId="0" borderId="0" xfId="0" applyNumberFormat="1" applyProtection="1">
      <protection locked="0"/>
    </xf>
    <xf numFmtId="0" fontId="0" fillId="0" borderId="0" xfId="0" applyAlignment="1">
      <alignment horizontal="left" vertical="top" wrapText="1"/>
    </xf>
    <xf numFmtId="0" fontId="3" fillId="0" borderId="0" xfId="0" applyFont="1" applyAlignment="1">
      <alignment horizontal="left" vertical="top"/>
    </xf>
    <xf numFmtId="0" fontId="0" fillId="0" borderId="0" xfId="0" applyAlignment="1">
      <alignment horizontal="left" wrapText="1"/>
    </xf>
    <xf numFmtId="0" fontId="2" fillId="0" borderId="0" xfId="0" applyFont="1" applyAlignment="1">
      <alignment horizontal="center" wrapText="1"/>
    </xf>
  </cellXfs>
  <cellStyles count="3">
    <cellStyle name="Comma" xfId="1" builtinId="3"/>
    <cellStyle name="Normal" xfId="0" builtinId="0"/>
    <cellStyle name="Percent" xfId="2" builtinId="5"/>
  </cellStyles>
  <dxfs count="2">
    <dxf>
      <fill>
        <patternFill>
          <bgColor rgb="FFFFC7CE"/>
        </patternFill>
      </fill>
    </dxf>
    <dxf>
      <numFmt numFmtId="164" formatCode="&quot;£&quot;#,##0.00"/>
    </dxf>
  </dxfs>
  <tableStyles count="0" defaultTableStyle="TableStyleMedium2" defaultPivotStyle="PivotStyleLight16"/>
  <colors>
    <mruColors>
      <color rgb="FF079F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[Mock_Bank_Answers.xlsx]Summary!PivotTable2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Ellie's</a:t>
            </a:r>
            <a:r>
              <a:rPr lang="en-GB" baseline="0"/>
              <a:t> Bakes Cost Variances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Summary!$B$3:$B$4</c:f>
              <c:strCache>
                <c:ptCount val="1"/>
                <c:pt idx="0">
                  <c:v>Fixed overhead</c:v>
                </c:pt>
              </c:strCache>
            </c:strRef>
          </c:tx>
          <c:spPr>
            <a:solidFill>
              <a:schemeClr val="accent1"/>
            </a:solidFill>
            <a:ln>
              <a:noFill/>
            </a:ln>
            <a:effectLst/>
          </c:spPr>
          <c:invertIfNegative val="0"/>
          <c:cat>
            <c:strRef>
              <c:f>Summary!$A$5:$A$9</c:f>
              <c:strCache>
                <c:ptCount val="4"/>
                <c:pt idx="0">
                  <c:v>Shop 1</c:v>
                </c:pt>
                <c:pt idx="1">
                  <c:v>Shop 2</c:v>
                </c:pt>
                <c:pt idx="2">
                  <c:v>Shop 3</c:v>
                </c:pt>
                <c:pt idx="3">
                  <c:v>Shop 4</c:v>
                </c:pt>
              </c:strCache>
            </c:strRef>
          </c:cat>
          <c:val>
            <c:numRef>
              <c:f>Summary!$B$5:$B$9</c:f>
              <c:numCache>
                <c:formatCode>"£"#,##0.00</c:formatCode>
                <c:ptCount val="4"/>
                <c:pt idx="0">
                  <c:v>-800</c:v>
                </c:pt>
                <c:pt idx="1">
                  <c:v>-3360</c:v>
                </c:pt>
                <c:pt idx="2">
                  <c:v>-856.80000000000291</c:v>
                </c:pt>
                <c:pt idx="3">
                  <c:v>1662.1919999999955</c:v>
                </c:pt>
              </c:numCache>
            </c:numRef>
          </c:val>
          <c:extLst>
            <c:ext xmlns:c16="http://schemas.microsoft.com/office/drawing/2014/chart" uri="{C3380CC4-5D6E-409C-BE32-E72D297353CC}">
              <c16:uniqueId val="{00000000-9FEF-41EF-B1D8-74A0A6320874}"/>
            </c:ext>
          </c:extLst>
        </c:ser>
        <c:ser>
          <c:idx val="1"/>
          <c:order val="1"/>
          <c:tx>
            <c:strRef>
              <c:f>Summary!$C$3:$C$4</c:f>
              <c:strCache>
                <c:ptCount val="1"/>
                <c:pt idx="0">
                  <c:v>Raw materials</c:v>
                </c:pt>
              </c:strCache>
            </c:strRef>
          </c:tx>
          <c:spPr>
            <a:solidFill>
              <a:schemeClr val="accent2"/>
            </a:solidFill>
            <a:ln>
              <a:noFill/>
            </a:ln>
            <a:effectLst/>
          </c:spPr>
          <c:invertIfNegative val="0"/>
          <c:cat>
            <c:strRef>
              <c:f>Summary!$A$5:$A$9</c:f>
              <c:strCache>
                <c:ptCount val="4"/>
                <c:pt idx="0">
                  <c:v>Shop 1</c:v>
                </c:pt>
                <c:pt idx="1">
                  <c:v>Shop 2</c:v>
                </c:pt>
                <c:pt idx="2">
                  <c:v>Shop 3</c:v>
                </c:pt>
                <c:pt idx="3">
                  <c:v>Shop 4</c:v>
                </c:pt>
              </c:strCache>
            </c:strRef>
          </c:cat>
          <c:val>
            <c:numRef>
              <c:f>Summary!$C$5:$C$9</c:f>
              <c:numCache>
                <c:formatCode>"£"#,##0.00</c:formatCode>
                <c:ptCount val="4"/>
                <c:pt idx="0">
                  <c:v>3250</c:v>
                </c:pt>
                <c:pt idx="1">
                  <c:v>-4728.75</c:v>
                </c:pt>
                <c:pt idx="2">
                  <c:v>-1576.25</c:v>
                </c:pt>
                <c:pt idx="3">
                  <c:v>-8038.875</c:v>
                </c:pt>
              </c:numCache>
            </c:numRef>
          </c:val>
          <c:extLst>
            <c:ext xmlns:c16="http://schemas.microsoft.com/office/drawing/2014/chart" uri="{C3380CC4-5D6E-409C-BE32-E72D297353CC}">
              <c16:uniqueId val="{00000001-9FEF-41EF-B1D8-74A0A6320874}"/>
            </c:ext>
          </c:extLst>
        </c:ser>
        <c:ser>
          <c:idx val="2"/>
          <c:order val="2"/>
          <c:tx>
            <c:strRef>
              <c:f>Summary!$D$3:$D$4</c:f>
              <c:strCache>
                <c:ptCount val="1"/>
                <c:pt idx="0">
                  <c:v>Variable overhead</c:v>
                </c:pt>
              </c:strCache>
            </c:strRef>
          </c:tx>
          <c:spPr>
            <a:solidFill>
              <a:srgbClr val="00B050"/>
            </a:solidFill>
            <a:ln>
              <a:noFill/>
            </a:ln>
            <a:effectLst/>
          </c:spPr>
          <c:invertIfNegative val="0"/>
          <c:cat>
            <c:strRef>
              <c:f>Summary!$A$5:$A$9</c:f>
              <c:strCache>
                <c:ptCount val="4"/>
                <c:pt idx="0">
                  <c:v>Shop 1</c:v>
                </c:pt>
                <c:pt idx="1">
                  <c:v>Shop 2</c:v>
                </c:pt>
                <c:pt idx="2">
                  <c:v>Shop 3</c:v>
                </c:pt>
                <c:pt idx="3">
                  <c:v>Shop 4</c:v>
                </c:pt>
              </c:strCache>
            </c:strRef>
          </c:cat>
          <c:val>
            <c:numRef>
              <c:f>Summary!$D$5:$D$9</c:f>
              <c:numCache>
                <c:formatCode>"£"#,##0.00</c:formatCode>
                <c:ptCount val="4"/>
                <c:pt idx="0">
                  <c:v>-585</c:v>
                </c:pt>
                <c:pt idx="1">
                  <c:v>-310</c:v>
                </c:pt>
                <c:pt idx="2">
                  <c:v>779.9220000000023</c:v>
                </c:pt>
                <c:pt idx="3">
                  <c:v>-614.18857500000013</c:v>
                </c:pt>
              </c:numCache>
            </c:numRef>
          </c:val>
          <c:extLst>
            <c:ext xmlns:c16="http://schemas.microsoft.com/office/drawing/2014/chart" uri="{C3380CC4-5D6E-409C-BE32-E72D297353CC}">
              <c16:uniqueId val="{00000002-9FEF-41EF-B1D8-74A0A6320874}"/>
            </c:ext>
          </c:extLst>
        </c:ser>
        <c:ser>
          <c:idx val="3"/>
          <c:order val="3"/>
          <c:tx>
            <c:strRef>
              <c:f>Summary!$E$3:$E$4</c:f>
              <c:strCache>
                <c:ptCount val="1"/>
                <c:pt idx="0">
                  <c:v>Wages</c:v>
                </c:pt>
              </c:strCache>
            </c:strRef>
          </c:tx>
          <c:spPr>
            <a:solidFill>
              <a:schemeClr val="accent4"/>
            </a:solidFill>
            <a:ln>
              <a:noFill/>
            </a:ln>
            <a:effectLst/>
          </c:spPr>
          <c:invertIfNegative val="0"/>
          <c:cat>
            <c:strRef>
              <c:f>Summary!$A$5:$A$9</c:f>
              <c:strCache>
                <c:ptCount val="4"/>
                <c:pt idx="0">
                  <c:v>Shop 1</c:v>
                </c:pt>
                <c:pt idx="1">
                  <c:v>Shop 2</c:v>
                </c:pt>
                <c:pt idx="2">
                  <c:v>Shop 3</c:v>
                </c:pt>
                <c:pt idx="3">
                  <c:v>Shop 4</c:v>
                </c:pt>
              </c:strCache>
            </c:strRef>
          </c:cat>
          <c:val>
            <c:numRef>
              <c:f>Summary!$E$5:$E$9</c:f>
              <c:numCache>
                <c:formatCode>"£"#,##0.00</c:formatCode>
                <c:ptCount val="4"/>
                <c:pt idx="0">
                  <c:v>-780</c:v>
                </c:pt>
                <c:pt idx="1">
                  <c:v>2964</c:v>
                </c:pt>
                <c:pt idx="2">
                  <c:v>3779.1000000000058</c:v>
                </c:pt>
                <c:pt idx="3">
                  <c:v>-3779.1000000000058</c:v>
                </c:pt>
              </c:numCache>
            </c:numRef>
          </c:val>
          <c:extLst>
            <c:ext xmlns:c16="http://schemas.microsoft.com/office/drawing/2014/chart" uri="{C3380CC4-5D6E-409C-BE32-E72D297353CC}">
              <c16:uniqueId val="{00000003-9FEF-41EF-B1D8-74A0A6320874}"/>
            </c:ext>
          </c:extLst>
        </c:ser>
        <c:dLbls>
          <c:showLegendKey val="0"/>
          <c:showVal val="0"/>
          <c:showCatName val="0"/>
          <c:showSerName val="0"/>
          <c:showPercent val="0"/>
          <c:showBubbleSize val="0"/>
        </c:dLbls>
        <c:gapWidth val="182"/>
        <c:axId val="306682224"/>
        <c:axId val="306670160"/>
      </c:barChart>
      <c:catAx>
        <c:axId val="306682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670160"/>
        <c:crosses val="autoZero"/>
        <c:auto val="1"/>
        <c:lblAlgn val="ctr"/>
        <c:lblOffset val="100"/>
        <c:noMultiLvlLbl val="0"/>
      </c:catAx>
      <c:valAx>
        <c:axId val="30667016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6822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1019175</xdr:colOff>
      <xdr:row>11</xdr:row>
      <xdr:rowOff>157162</xdr:rowOff>
    </xdr:from>
    <xdr:to>
      <xdr:col>7</xdr:col>
      <xdr:colOff>276225</xdr:colOff>
      <xdr:row>26</xdr:row>
      <xdr:rowOff>42862</xdr:rowOff>
    </xdr:to>
    <xdr:graphicFrame macro="">
      <xdr:nvGraphicFramePr>
        <xdr:cNvPr id="2" name="Chart 1">
          <a:extLst>
            <a:ext uri="{FF2B5EF4-FFF2-40B4-BE49-F238E27FC236}">
              <a16:creationId xmlns:a16="http://schemas.microsoft.com/office/drawing/2014/main" id="{0A96C911-9F1B-45B9-A53E-7FC588B052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li Ryder" id="{F8100EBF-050F-4B00-9A34-B5D5F819300F}" userId="S::ali.ryder@ficambs.co.uk::2aaa55d9-ba49-4cc5-b70c-fd2848ffbf1b"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 Ryder" refreshedDate="44637.489222800927" createdVersion="7" refreshedVersion="7" minRefreshableVersion="3" recordCount="16" xr:uid="{B397E7F3-95F1-442E-9680-3EC7E3D78277}">
  <cacheSource type="worksheet">
    <worksheetSource ref="A3:E19" sheet="Cost variances"/>
  </cacheSource>
  <cacheFields count="5">
    <cacheField name="Location" numFmtId="0">
      <sharedItems count="4">
        <s v="Shop 1"/>
        <s v="Shop 2"/>
        <s v="Shop 3"/>
        <s v="Shop 4"/>
      </sharedItems>
    </cacheField>
    <cacheField name="Category" numFmtId="0">
      <sharedItems count="4">
        <s v="Raw materials"/>
        <s v="Wages"/>
        <s v="Variable overhead"/>
        <s v="Fixed overhead"/>
      </sharedItems>
    </cacheField>
    <cacheField name="Budget" numFmtId="164">
      <sharedItems containsSemiMixedTypes="0" containsString="0" containsNumber="1" minValue="19498.05" maxValue="162500"/>
    </cacheField>
    <cacheField name="Actual " numFmtId="164">
      <sharedItems containsSemiMixedTypes="0" containsString="0" containsNumber="1" minValue="18718.127999999997" maxValue="168816.375"/>
    </cacheField>
    <cacheField name="Variance" numFmtId="164">
      <sharedItems containsSemiMixedTypes="0" containsString="0" containsNumber="1" minValue="-8038.875" maxValue="3779.100000000005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x v="0"/>
    <x v="0"/>
    <n v="162500"/>
    <n v="159250"/>
    <n v="3250"/>
  </r>
  <r>
    <x v="0"/>
    <x v="1"/>
    <n v="78000"/>
    <n v="78780"/>
    <n v="-780"/>
  </r>
  <r>
    <x v="0"/>
    <x v="2"/>
    <n v="19500"/>
    <n v="20085"/>
    <n v="-585"/>
  </r>
  <r>
    <x v="0"/>
    <x v="3"/>
    <n v="80000"/>
    <n v="80800"/>
    <n v="-800"/>
  </r>
  <r>
    <x v="1"/>
    <x v="0"/>
    <n v="157625"/>
    <n v="162353.75"/>
    <n v="-4728.75"/>
  </r>
  <r>
    <x v="1"/>
    <x v="1"/>
    <n v="74100"/>
    <n v="71136"/>
    <n v="2964"/>
  </r>
  <r>
    <x v="1"/>
    <x v="2"/>
    <n v="19695"/>
    <n v="20005"/>
    <n v="-310"/>
  </r>
  <r>
    <x v="1"/>
    <x v="3"/>
    <n v="84000"/>
    <n v="87360"/>
    <n v="-3360"/>
  </r>
  <r>
    <x v="2"/>
    <x v="0"/>
    <n v="157625"/>
    <n v="159201.25"/>
    <n v="-1576.25"/>
  </r>
  <r>
    <x v="2"/>
    <x v="1"/>
    <n v="75582"/>
    <n v="71802.899999999994"/>
    <n v="3779.1000000000058"/>
  </r>
  <r>
    <x v="2"/>
    <x v="2"/>
    <n v="19498.05"/>
    <n v="18718.127999999997"/>
    <n v="779.9220000000023"/>
  </r>
  <r>
    <x v="2"/>
    <x v="3"/>
    <n v="85680"/>
    <n v="86536.8"/>
    <n v="-856.80000000000291"/>
  </r>
  <r>
    <x v="3"/>
    <x v="0"/>
    <n v="160777.5"/>
    <n v="168816.375"/>
    <n v="-8038.875"/>
  </r>
  <r>
    <x v="3"/>
    <x v="1"/>
    <n v="75582"/>
    <n v="79361.100000000006"/>
    <n v="-3779.1000000000058"/>
  </r>
  <r>
    <x v="3"/>
    <x v="2"/>
    <n v="20472.952499999999"/>
    <n v="21087.141075"/>
    <n v="-614.18857500000013"/>
  </r>
  <r>
    <x v="3"/>
    <x v="3"/>
    <n v="83109.599999999991"/>
    <n v="81447.407999999996"/>
    <n v="1662.191999999995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61314CB-2863-49D2-AF4D-A5FCC6850C01}" name="PivotTable2"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2">
  <location ref="A3:F9" firstHeaderRow="1" firstDataRow="2" firstDataCol="1"/>
  <pivotFields count="5">
    <pivotField axis="axisRow" showAll="0">
      <items count="5">
        <item x="0"/>
        <item x="1"/>
        <item x="2"/>
        <item x="3"/>
        <item t="default"/>
      </items>
    </pivotField>
    <pivotField axis="axisCol" showAll="0">
      <items count="5">
        <item x="3"/>
        <item x="0"/>
        <item x="2"/>
        <item x="1"/>
        <item t="default"/>
      </items>
    </pivotField>
    <pivotField numFmtId="164" showAll="0"/>
    <pivotField numFmtId="164" showAll="0"/>
    <pivotField dataField="1" numFmtId="164" showAll="0"/>
  </pivotFields>
  <rowFields count="1">
    <field x="0"/>
  </rowFields>
  <rowItems count="5">
    <i>
      <x/>
    </i>
    <i>
      <x v="1"/>
    </i>
    <i>
      <x v="2"/>
    </i>
    <i>
      <x v="3"/>
    </i>
    <i t="grand">
      <x/>
    </i>
  </rowItems>
  <colFields count="1">
    <field x="1"/>
  </colFields>
  <colItems count="5">
    <i>
      <x/>
    </i>
    <i>
      <x v="1"/>
    </i>
    <i>
      <x v="2"/>
    </i>
    <i>
      <x v="3"/>
    </i>
    <i t="grand">
      <x/>
    </i>
  </colItems>
  <dataFields count="1">
    <dataField name="Sum of Variance" fld="4" baseField="0" baseItem="0" numFmtId="164"/>
  </dataFields>
  <formats count="1">
    <format dxfId="1">
      <pivotArea outline="0" collapsedLevelsAreSubtotals="1" fieldPosition="0"/>
    </format>
  </formats>
  <chartFormats count="4">
    <chartFormat chart="1" format="0" series="1">
      <pivotArea type="data" outline="0" fieldPosition="0">
        <references count="2">
          <reference field="4294967294" count="1" selected="0">
            <x v="0"/>
          </reference>
          <reference field="1" count="1" selected="0">
            <x v="0"/>
          </reference>
        </references>
      </pivotArea>
    </chartFormat>
    <chartFormat chart="1" format="1" series="1">
      <pivotArea type="data" outline="0" fieldPosition="0">
        <references count="2">
          <reference field="4294967294" count="1" selected="0">
            <x v="0"/>
          </reference>
          <reference field="1" count="1" selected="0">
            <x v="1"/>
          </reference>
        </references>
      </pivotArea>
    </chartFormat>
    <chartFormat chart="1" format="2" series="1">
      <pivotArea type="data" outline="0" fieldPosition="0">
        <references count="2">
          <reference field="4294967294" count="1" selected="0">
            <x v="0"/>
          </reference>
          <reference field="1" count="1" selected="0">
            <x v="2"/>
          </reference>
        </references>
      </pivotArea>
    </chartFormat>
    <chartFormat chart="1" format="3" series="1">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4" dT="2022-03-15T15:33:59.05" personId="{F8100EBF-050F-4B00-9A34-B5D5F819300F}" id="{7A8F759D-6DC8-4C26-A83B-F79C6E58A936}">
    <text>Prepared by Travel Team Supervisor</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A70DC-8858-431B-8303-694DAF8613E0}">
  <sheetPr>
    <tabColor rgb="FF079F39"/>
  </sheetPr>
  <dimension ref="A1:C22"/>
  <sheetViews>
    <sheetView tabSelected="1" workbookViewId="0"/>
  </sheetViews>
  <sheetFormatPr defaultRowHeight="15" x14ac:dyDescent="0.25"/>
  <cols>
    <col min="2" max="2" width="76.85546875" customWidth="1"/>
    <col min="3" max="3" width="9.140625" style="3"/>
  </cols>
  <sheetData>
    <row r="1" spans="1:3" ht="18.75" x14ac:dyDescent="0.25">
      <c r="A1" s="21" t="s">
        <v>2</v>
      </c>
      <c r="B1" s="21"/>
      <c r="C1" s="21"/>
    </row>
    <row r="2" spans="1:3" ht="87" customHeight="1" x14ac:dyDescent="0.25">
      <c r="A2" s="80" t="s">
        <v>1331</v>
      </c>
      <c r="B2" s="80"/>
      <c r="C2" s="80"/>
    </row>
    <row r="3" spans="1:3" ht="30" x14ac:dyDescent="0.25">
      <c r="A3" s="19" t="s">
        <v>42</v>
      </c>
      <c r="B3" s="22" t="s">
        <v>1332</v>
      </c>
      <c r="C3" s="51" t="s">
        <v>1</v>
      </c>
    </row>
    <row r="4" spans="1:3" ht="45" x14ac:dyDescent="0.25">
      <c r="A4" s="19" t="s">
        <v>44</v>
      </c>
      <c r="B4" s="22" t="s">
        <v>1333</v>
      </c>
      <c r="C4" s="51" t="s">
        <v>1</v>
      </c>
    </row>
    <row r="5" spans="1:3" x14ac:dyDescent="0.25">
      <c r="A5" s="19" t="s">
        <v>1334</v>
      </c>
      <c r="B5" s="22" t="s">
        <v>1335</v>
      </c>
      <c r="C5" s="51" t="s">
        <v>1</v>
      </c>
    </row>
    <row r="6" spans="1:3" ht="30" x14ac:dyDescent="0.25">
      <c r="A6" s="19" t="s">
        <v>1336</v>
      </c>
      <c r="B6" s="22" t="s">
        <v>1337</v>
      </c>
      <c r="C6" s="51" t="s">
        <v>59</v>
      </c>
    </row>
    <row r="7" spans="1:3" ht="30" x14ac:dyDescent="0.25">
      <c r="A7" s="19" t="s">
        <v>1338</v>
      </c>
      <c r="B7" s="22" t="s">
        <v>1339</v>
      </c>
      <c r="C7" s="51" t="s">
        <v>1</v>
      </c>
    </row>
    <row r="8" spans="1:3" ht="45" x14ac:dyDescent="0.25">
      <c r="A8" s="19" t="s">
        <v>1340</v>
      </c>
      <c r="B8" s="22" t="s">
        <v>1341</v>
      </c>
      <c r="C8" s="51" t="s">
        <v>59</v>
      </c>
    </row>
    <row r="9" spans="1:3" ht="30" x14ac:dyDescent="0.25">
      <c r="A9" s="19" t="s">
        <v>57</v>
      </c>
      <c r="B9" s="22" t="s">
        <v>1342</v>
      </c>
      <c r="C9" s="51" t="s">
        <v>1</v>
      </c>
    </row>
    <row r="10" spans="1:3" x14ac:dyDescent="0.25">
      <c r="A10" s="19" t="s">
        <v>1343</v>
      </c>
      <c r="B10" s="22" t="s">
        <v>1344</v>
      </c>
      <c r="C10" s="51" t="s">
        <v>1</v>
      </c>
    </row>
    <row r="11" spans="1:3" ht="45" x14ac:dyDescent="0.25">
      <c r="A11" s="19" t="s">
        <v>63</v>
      </c>
      <c r="B11" s="22" t="s">
        <v>1345</v>
      </c>
      <c r="C11" s="51" t="s">
        <v>1</v>
      </c>
    </row>
    <row r="12" spans="1:3" x14ac:dyDescent="0.25">
      <c r="A12" s="19" t="s">
        <v>65</v>
      </c>
      <c r="B12" s="22" t="s">
        <v>1346</v>
      </c>
      <c r="C12" s="51" t="s">
        <v>1</v>
      </c>
    </row>
    <row r="13" spans="1:3" x14ac:dyDescent="0.25">
      <c r="A13" s="19" t="s">
        <v>67</v>
      </c>
      <c r="B13" s="22" t="s">
        <v>1347</v>
      </c>
      <c r="C13" s="51" t="s">
        <v>1348</v>
      </c>
    </row>
    <row r="14" spans="1:3" x14ac:dyDescent="0.25">
      <c r="A14" s="20"/>
      <c r="B14" s="22"/>
      <c r="C14" s="51"/>
    </row>
    <row r="15" spans="1:3" x14ac:dyDescent="0.25">
      <c r="A15" s="20"/>
      <c r="B15" s="22"/>
      <c r="C15" s="51"/>
    </row>
    <row r="16" spans="1:3" x14ac:dyDescent="0.25">
      <c r="A16" s="20"/>
      <c r="B16" s="22"/>
      <c r="C16" s="51"/>
    </row>
    <row r="17" spans="1:3" x14ac:dyDescent="0.25">
      <c r="A17" s="20"/>
      <c r="B17" s="20"/>
      <c r="C17" s="51"/>
    </row>
    <row r="18" spans="1:3" x14ac:dyDescent="0.25">
      <c r="A18" s="20"/>
      <c r="B18" s="20"/>
      <c r="C18" s="51"/>
    </row>
    <row r="19" spans="1:3" x14ac:dyDescent="0.25">
      <c r="A19" s="20"/>
      <c r="B19" s="20"/>
      <c r="C19" s="51"/>
    </row>
    <row r="20" spans="1:3" x14ac:dyDescent="0.25">
      <c r="A20" s="20"/>
      <c r="B20" s="20"/>
      <c r="C20" s="51"/>
    </row>
    <row r="21" spans="1:3" x14ac:dyDescent="0.25">
      <c r="A21" s="20"/>
      <c r="B21" s="20"/>
      <c r="C21" s="51"/>
    </row>
    <row r="22" spans="1:3" x14ac:dyDescent="0.25">
      <c r="A22" s="20"/>
      <c r="B22" s="20"/>
      <c r="C22" s="51"/>
    </row>
  </sheetData>
  <mergeCells count="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0410C-3DB8-46DC-9EAE-5ECF29F8E05B}">
  <dimension ref="B2:K18"/>
  <sheetViews>
    <sheetView zoomScaleNormal="100" workbookViewId="0">
      <selection activeCell="D21" sqref="D21"/>
    </sheetView>
  </sheetViews>
  <sheetFormatPr defaultRowHeight="15" x14ac:dyDescent="0.25"/>
  <cols>
    <col min="1" max="1" width="8.7109375" customWidth="1"/>
    <col min="2" max="2" width="23.7109375" customWidth="1"/>
    <col min="3" max="3" width="17" customWidth="1"/>
    <col min="4" max="4" width="15.42578125" customWidth="1"/>
    <col min="5" max="5" width="11.5703125" customWidth="1"/>
    <col min="6" max="6" width="16.5703125" customWidth="1"/>
    <col min="7" max="7" width="11.85546875" customWidth="1"/>
    <col min="11" max="11" width="15.7109375" customWidth="1"/>
  </cols>
  <sheetData>
    <row r="2" spans="2:11" s="23" customFormat="1" ht="30" x14ac:dyDescent="0.25">
      <c r="C2" s="23" t="s">
        <v>69</v>
      </c>
      <c r="D2" s="23" t="s">
        <v>70</v>
      </c>
      <c r="E2" s="23" t="s">
        <v>71</v>
      </c>
      <c r="F2" s="23" t="s">
        <v>72</v>
      </c>
      <c r="G2" s="23" t="s">
        <v>73</v>
      </c>
      <c r="K2" s="23" t="s">
        <v>74</v>
      </c>
    </row>
    <row r="3" spans="2:11" x14ac:dyDescent="0.25">
      <c r="B3" t="s">
        <v>75</v>
      </c>
      <c r="C3" s="24">
        <v>1357.4</v>
      </c>
      <c r="D3" s="24">
        <v>1476</v>
      </c>
      <c r="E3" s="24">
        <v>167</v>
      </c>
      <c r="F3" s="24">
        <f>SUM(C3:E3)</f>
        <v>3000.4</v>
      </c>
      <c r="G3" s="25">
        <v>44637</v>
      </c>
      <c r="K3" t="s">
        <v>76</v>
      </c>
    </row>
    <row r="4" spans="2:11" x14ac:dyDescent="0.25">
      <c r="B4" t="s">
        <v>77</v>
      </c>
      <c r="C4" s="24">
        <v>489.5</v>
      </c>
      <c r="D4" s="24">
        <v>1925</v>
      </c>
      <c r="E4" s="24">
        <v>178</v>
      </c>
      <c r="F4" s="24">
        <f t="shared" ref="F4:F12" si="0">SUM(C4:E4)</f>
        <v>2592.5</v>
      </c>
      <c r="G4" s="25">
        <v>44643</v>
      </c>
      <c r="K4" t="s">
        <v>78</v>
      </c>
    </row>
    <row r="5" spans="2:11" x14ac:dyDescent="0.25">
      <c r="B5" t="s">
        <v>79</v>
      </c>
      <c r="C5" s="24">
        <v>1070.3</v>
      </c>
      <c r="D5" s="24">
        <v>1520</v>
      </c>
      <c r="E5" s="24">
        <v>479</v>
      </c>
      <c r="F5" s="24">
        <f t="shared" si="0"/>
        <v>3069.3</v>
      </c>
      <c r="G5" s="25">
        <v>44644</v>
      </c>
      <c r="K5" t="s">
        <v>80</v>
      </c>
    </row>
    <row r="6" spans="2:11" x14ac:dyDescent="0.25">
      <c r="B6" t="s">
        <v>81</v>
      </c>
      <c r="C6" s="24">
        <v>1680.8</v>
      </c>
      <c r="D6" s="24">
        <v>994</v>
      </c>
      <c r="E6" s="24">
        <v>421</v>
      </c>
      <c r="F6" s="24">
        <f t="shared" si="0"/>
        <v>3095.8</v>
      </c>
      <c r="G6" s="25">
        <v>44657</v>
      </c>
      <c r="K6" t="s">
        <v>82</v>
      </c>
    </row>
    <row r="7" spans="2:11" x14ac:dyDescent="0.25">
      <c r="B7" t="s">
        <v>83</v>
      </c>
      <c r="C7" s="24">
        <v>1807.3</v>
      </c>
      <c r="D7" s="24">
        <v>1292</v>
      </c>
      <c r="E7" s="24">
        <v>418</v>
      </c>
      <c r="F7" s="24">
        <f t="shared" si="0"/>
        <v>3517.3</v>
      </c>
      <c r="G7" s="25">
        <v>44697</v>
      </c>
      <c r="K7" t="s">
        <v>84</v>
      </c>
    </row>
    <row r="8" spans="2:11" x14ac:dyDescent="0.25">
      <c r="B8" t="s">
        <v>85</v>
      </c>
      <c r="C8" s="24">
        <v>1087.9000000000001</v>
      </c>
      <c r="D8" s="24">
        <v>1876</v>
      </c>
      <c r="E8" s="24">
        <v>352</v>
      </c>
      <c r="F8" s="24">
        <f t="shared" si="0"/>
        <v>3315.9</v>
      </c>
      <c r="G8" s="25">
        <v>44711</v>
      </c>
      <c r="K8" t="s">
        <v>86</v>
      </c>
    </row>
    <row r="9" spans="2:11" x14ac:dyDescent="0.25">
      <c r="B9" t="s">
        <v>87</v>
      </c>
      <c r="C9" s="24">
        <v>713.9</v>
      </c>
      <c r="D9" s="24">
        <v>1002</v>
      </c>
      <c r="E9" s="24">
        <v>434</v>
      </c>
      <c r="F9" s="24">
        <f t="shared" si="0"/>
        <v>2149.9</v>
      </c>
      <c r="G9" s="25">
        <v>44762</v>
      </c>
      <c r="K9" t="s">
        <v>88</v>
      </c>
    </row>
    <row r="10" spans="2:11" x14ac:dyDescent="0.25">
      <c r="B10" t="s">
        <v>89</v>
      </c>
      <c r="C10" s="24">
        <v>270.60000000000002</v>
      </c>
      <c r="D10" s="24">
        <v>1210</v>
      </c>
      <c r="E10" s="24">
        <v>351</v>
      </c>
      <c r="F10" s="24">
        <f t="shared" si="0"/>
        <v>1831.6</v>
      </c>
      <c r="G10" s="25">
        <v>44791</v>
      </c>
      <c r="K10" t="s">
        <v>90</v>
      </c>
    </row>
    <row r="11" spans="2:11" x14ac:dyDescent="0.25">
      <c r="B11" t="s">
        <v>91</v>
      </c>
      <c r="C11" s="24">
        <v>965.8</v>
      </c>
      <c r="D11" s="24">
        <v>431</v>
      </c>
      <c r="E11" s="24">
        <v>420</v>
      </c>
      <c r="F11" s="24">
        <f t="shared" si="0"/>
        <v>1816.8</v>
      </c>
      <c r="G11" s="25">
        <v>44802</v>
      </c>
      <c r="K11" t="s">
        <v>92</v>
      </c>
    </row>
    <row r="12" spans="2:11" x14ac:dyDescent="0.25">
      <c r="B12" t="s">
        <v>93</v>
      </c>
      <c r="C12" s="24">
        <v>1580.7</v>
      </c>
      <c r="D12" s="24">
        <v>1028</v>
      </c>
      <c r="E12" s="24">
        <v>212</v>
      </c>
      <c r="F12" s="24">
        <f t="shared" si="0"/>
        <v>2820.7</v>
      </c>
      <c r="G12" s="25">
        <v>44915</v>
      </c>
      <c r="K12" t="s">
        <v>94</v>
      </c>
    </row>
    <row r="13" spans="2:11" x14ac:dyDescent="0.25">
      <c r="F13" s="24">
        <f>SUM(F3:F12)</f>
        <v>27210.2</v>
      </c>
    </row>
    <row r="14" spans="2:11" x14ac:dyDescent="0.25">
      <c r="B14" s="4" t="s">
        <v>95</v>
      </c>
      <c r="C14" s="24">
        <v>24000</v>
      </c>
      <c r="D14" t="str">
        <f>IF(F13&lt;C14,"Within budget","Not within budget")</f>
        <v>Not within budget</v>
      </c>
    </row>
    <row r="15" spans="2:11" x14ac:dyDescent="0.25">
      <c r="B15" s="4"/>
      <c r="C15" s="4"/>
    </row>
    <row r="16" spans="2:11" x14ac:dyDescent="0.25">
      <c r="B16" s="26"/>
      <c r="C16" s="4"/>
    </row>
    <row r="17" spans="2:3" x14ac:dyDescent="0.25">
      <c r="B17" s="26"/>
      <c r="C17" s="4"/>
    </row>
    <row r="18" spans="2:3" x14ac:dyDescent="0.25">
      <c r="B18" s="26"/>
      <c r="C18" s="4"/>
    </row>
  </sheetData>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94E7A-32A8-4448-A9A4-A18273E9D2FD}">
  <dimension ref="B2:E18"/>
  <sheetViews>
    <sheetView workbookViewId="0"/>
  </sheetViews>
  <sheetFormatPr defaultRowHeight="15" x14ac:dyDescent="0.25"/>
  <cols>
    <col min="1" max="1" width="8.7109375" customWidth="1"/>
    <col min="2" max="2" width="17" customWidth="1"/>
    <col min="3" max="3" width="15" customWidth="1"/>
    <col min="4" max="4" width="15.140625" customWidth="1"/>
    <col min="5" max="5" width="16.5703125" customWidth="1"/>
  </cols>
  <sheetData>
    <row r="2" spans="2:5" s="23" customFormat="1" ht="30" x14ac:dyDescent="0.25">
      <c r="C2" s="23" t="s">
        <v>96</v>
      </c>
      <c r="D2" s="23" t="s">
        <v>97</v>
      </c>
      <c r="E2" s="23" t="s">
        <v>72</v>
      </c>
    </row>
    <row r="3" spans="2:5" x14ac:dyDescent="0.25">
      <c r="B3" t="s">
        <v>75</v>
      </c>
      <c r="C3" s="27">
        <v>1234</v>
      </c>
      <c r="D3" s="27">
        <f>C3*10%</f>
        <v>123.4</v>
      </c>
      <c r="E3" s="27">
        <f>C3+D3</f>
        <v>1357.4</v>
      </c>
    </row>
    <row r="4" spans="2:5" x14ac:dyDescent="0.25">
      <c r="B4" t="s">
        <v>77</v>
      </c>
      <c r="C4" s="27">
        <v>445</v>
      </c>
      <c r="D4" s="27">
        <f t="shared" ref="D4:D12" si="0">C4*10%</f>
        <v>44.5</v>
      </c>
      <c r="E4" s="27">
        <f t="shared" ref="E4:E12" si="1">C4+D4</f>
        <v>489.5</v>
      </c>
    </row>
    <row r="5" spans="2:5" x14ac:dyDescent="0.25">
      <c r="B5" t="s">
        <v>79</v>
      </c>
      <c r="C5" s="27">
        <v>973</v>
      </c>
      <c r="D5" s="27">
        <f t="shared" si="0"/>
        <v>97.300000000000011</v>
      </c>
      <c r="E5" s="27">
        <f t="shared" si="1"/>
        <v>1070.3</v>
      </c>
    </row>
    <row r="6" spans="2:5" x14ac:dyDescent="0.25">
      <c r="B6" t="s">
        <v>81</v>
      </c>
      <c r="C6" s="27">
        <v>1528</v>
      </c>
      <c r="D6" s="27">
        <f t="shared" si="0"/>
        <v>152.80000000000001</v>
      </c>
      <c r="E6" s="27">
        <f t="shared" si="1"/>
        <v>1680.8</v>
      </c>
    </row>
    <row r="7" spans="2:5" x14ac:dyDescent="0.25">
      <c r="B7" t="s">
        <v>83</v>
      </c>
      <c r="C7" s="27">
        <v>1643</v>
      </c>
      <c r="D7" s="27">
        <f t="shared" si="0"/>
        <v>164.3</v>
      </c>
      <c r="E7" s="27">
        <f t="shared" si="1"/>
        <v>1807.3</v>
      </c>
    </row>
    <row r="8" spans="2:5" x14ac:dyDescent="0.25">
      <c r="B8" t="s">
        <v>85</v>
      </c>
      <c r="C8" s="27">
        <v>989</v>
      </c>
      <c r="D8" s="27">
        <f t="shared" si="0"/>
        <v>98.9</v>
      </c>
      <c r="E8" s="27">
        <f t="shared" si="1"/>
        <v>1087.9000000000001</v>
      </c>
    </row>
    <row r="9" spans="2:5" x14ac:dyDescent="0.25">
      <c r="B9" t="s">
        <v>87</v>
      </c>
      <c r="C9" s="27">
        <v>649</v>
      </c>
      <c r="D9" s="27">
        <f t="shared" si="0"/>
        <v>64.900000000000006</v>
      </c>
      <c r="E9" s="27">
        <f t="shared" si="1"/>
        <v>713.9</v>
      </c>
    </row>
    <row r="10" spans="2:5" x14ac:dyDescent="0.25">
      <c r="B10" t="s">
        <v>89</v>
      </c>
      <c r="C10" s="27">
        <v>246</v>
      </c>
      <c r="D10" s="27">
        <f t="shared" si="0"/>
        <v>24.6</v>
      </c>
      <c r="E10" s="27">
        <f t="shared" si="1"/>
        <v>270.60000000000002</v>
      </c>
    </row>
    <row r="11" spans="2:5" x14ac:dyDescent="0.25">
      <c r="B11" t="s">
        <v>91</v>
      </c>
      <c r="C11" s="27">
        <v>878</v>
      </c>
      <c r="D11" s="27">
        <f t="shared" si="0"/>
        <v>87.800000000000011</v>
      </c>
      <c r="E11" s="27">
        <f t="shared" si="1"/>
        <v>965.8</v>
      </c>
    </row>
    <row r="12" spans="2:5" x14ac:dyDescent="0.25">
      <c r="B12" t="s">
        <v>93</v>
      </c>
      <c r="C12" s="27">
        <v>1437</v>
      </c>
      <c r="D12" s="27">
        <f t="shared" si="0"/>
        <v>143.70000000000002</v>
      </c>
      <c r="E12" s="27">
        <f t="shared" si="1"/>
        <v>1580.7</v>
      </c>
    </row>
    <row r="15" spans="2:5" x14ac:dyDescent="0.25">
      <c r="B15" s="4"/>
      <c r="C15" s="4"/>
    </row>
    <row r="16" spans="2:5" x14ac:dyDescent="0.25">
      <c r="B16" s="26"/>
      <c r="C16" s="4"/>
    </row>
    <row r="17" spans="2:3" x14ac:dyDescent="0.25">
      <c r="B17" s="26"/>
      <c r="C17" s="4"/>
    </row>
    <row r="18" spans="2:3" x14ac:dyDescent="0.25">
      <c r="B18" s="26"/>
      <c r="C18" s="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A888-A0C9-4412-B55B-F412C899A72F}">
  <sheetPr filterMode="1"/>
  <dimension ref="B1:J570"/>
  <sheetViews>
    <sheetView workbookViewId="0"/>
  </sheetViews>
  <sheetFormatPr defaultRowHeight="15" x14ac:dyDescent="0.25"/>
  <cols>
    <col min="2" max="2" width="31.5703125" customWidth="1"/>
    <col min="3" max="3" width="20.140625" style="2" customWidth="1"/>
    <col min="4" max="4" width="19.28515625" bestFit="1" customWidth="1"/>
    <col min="5" max="5" width="22.140625" customWidth="1"/>
    <col min="6" max="6" width="31.140625" customWidth="1"/>
    <col min="10" max="10" width="15.28515625" customWidth="1"/>
  </cols>
  <sheetData>
    <row r="1" spans="2:10" x14ac:dyDescent="0.25">
      <c r="G1" s="4"/>
      <c r="H1" s="4"/>
      <c r="I1" s="4"/>
      <c r="J1" s="4"/>
    </row>
    <row r="2" spans="2:10" s="4" customFormat="1" x14ac:dyDescent="0.25">
      <c r="B2" s="4" t="s">
        <v>98</v>
      </c>
      <c r="C2" s="1" t="s">
        <v>99</v>
      </c>
      <c r="D2" s="4" t="s">
        <v>100</v>
      </c>
      <c r="E2" s="4" t="s">
        <v>101</v>
      </c>
      <c r="F2" s="4" t="s">
        <v>102</v>
      </c>
    </row>
    <row r="3" spans="2:10" hidden="1" x14ac:dyDescent="0.25">
      <c r="B3" t="s">
        <v>103</v>
      </c>
      <c r="C3" s="28">
        <v>51515</v>
      </c>
      <c r="D3" t="s">
        <v>104</v>
      </c>
      <c r="E3" t="s">
        <v>105</v>
      </c>
      <c r="F3" t="s">
        <v>106</v>
      </c>
    </row>
    <row r="4" spans="2:10" hidden="1" x14ac:dyDescent="0.25">
      <c r="B4" t="s">
        <v>107</v>
      </c>
      <c r="C4" s="28">
        <v>45000</v>
      </c>
      <c r="D4" t="s">
        <v>108</v>
      </c>
      <c r="E4" t="s">
        <v>109</v>
      </c>
      <c r="F4" t="s">
        <v>110</v>
      </c>
    </row>
    <row r="5" spans="2:10" hidden="1" x14ac:dyDescent="0.25">
      <c r="B5" t="s">
        <v>111</v>
      </c>
      <c r="C5" s="28">
        <v>60000</v>
      </c>
      <c r="D5" t="s">
        <v>112</v>
      </c>
      <c r="E5" t="s">
        <v>113</v>
      </c>
      <c r="F5" t="s">
        <v>110</v>
      </c>
    </row>
    <row r="6" spans="2:10" x14ac:dyDescent="0.25">
      <c r="B6" t="s">
        <v>114</v>
      </c>
      <c r="C6" s="28">
        <v>46000</v>
      </c>
      <c r="D6" t="s">
        <v>115</v>
      </c>
      <c r="E6" t="s">
        <v>116</v>
      </c>
      <c r="F6" t="s">
        <v>117</v>
      </c>
    </row>
    <row r="7" spans="2:10" hidden="1" x14ac:dyDescent="0.25">
      <c r="B7" t="s">
        <v>118</v>
      </c>
      <c r="C7" s="28">
        <v>75000</v>
      </c>
      <c r="D7" t="s">
        <v>119</v>
      </c>
      <c r="E7" t="s">
        <v>120</v>
      </c>
      <c r="F7" t="s">
        <v>121</v>
      </c>
    </row>
    <row r="8" spans="2:10" hidden="1" x14ac:dyDescent="0.25">
      <c r="B8" t="s">
        <v>122</v>
      </c>
      <c r="C8" s="28">
        <v>50100</v>
      </c>
      <c r="D8" t="s">
        <v>123</v>
      </c>
      <c r="E8" t="s">
        <v>124</v>
      </c>
      <c r="F8" t="s">
        <v>110</v>
      </c>
    </row>
    <row r="9" spans="2:10" hidden="1" x14ac:dyDescent="0.25">
      <c r="B9" t="s">
        <v>125</v>
      </c>
      <c r="C9" s="28">
        <v>65000</v>
      </c>
      <c r="D9" t="s">
        <v>126</v>
      </c>
      <c r="E9" t="s">
        <v>127</v>
      </c>
      <c r="F9" t="s">
        <v>128</v>
      </c>
    </row>
    <row r="10" spans="2:10" hidden="1" x14ac:dyDescent="0.25">
      <c r="B10" t="s">
        <v>129</v>
      </c>
      <c r="C10" s="28">
        <v>44200</v>
      </c>
      <c r="D10" t="s">
        <v>130</v>
      </c>
      <c r="E10" t="s">
        <v>131</v>
      </c>
      <c r="F10" t="s">
        <v>110</v>
      </c>
    </row>
    <row r="11" spans="2:10" hidden="1" x14ac:dyDescent="0.25">
      <c r="B11" t="s">
        <v>132</v>
      </c>
      <c r="C11" s="28">
        <v>61000</v>
      </c>
      <c r="D11" t="s">
        <v>133</v>
      </c>
      <c r="E11" t="s">
        <v>109</v>
      </c>
      <c r="F11" t="s">
        <v>110</v>
      </c>
    </row>
    <row r="12" spans="2:10" hidden="1" x14ac:dyDescent="0.25">
      <c r="B12" t="s">
        <v>134</v>
      </c>
      <c r="C12" s="28">
        <v>65000</v>
      </c>
      <c r="D12" t="s">
        <v>135</v>
      </c>
      <c r="E12" t="s">
        <v>127</v>
      </c>
      <c r="F12" t="s">
        <v>136</v>
      </c>
    </row>
    <row r="13" spans="2:10" hidden="1" x14ac:dyDescent="0.25">
      <c r="B13" t="s">
        <v>137</v>
      </c>
      <c r="C13" s="28">
        <v>66000</v>
      </c>
      <c r="D13" t="s">
        <v>138</v>
      </c>
      <c r="E13" t="s">
        <v>139</v>
      </c>
      <c r="F13" t="s">
        <v>110</v>
      </c>
    </row>
    <row r="14" spans="2:10" hidden="1" x14ac:dyDescent="0.25">
      <c r="B14" t="s">
        <v>140</v>
      </c>
      <c r="C14" s="28">
        <v>40000</v>
      </c>
      <c r="D14" t="s">
        <v>141</v>
      </c>
      <c r="E14" t="s">
        <v>131</v>
      </c>
      <c r="F14" t="s">
        <v>110</v>
      </c>
    </row>
    <row r="15" spans="2:10" hidden="1" x14ac:dyDescent="0.25">
      <c r="B15" t="s">
        <v>142</v>
      </c>
      <c r="C15" s="28">
        <v>50000</v>
      </c>
      <c r="D15" t="s">
        <v>143</v>
      </c>
      <c r="E15" t="s">
        <v>127</v>
      </c>
      <c r="F15" t="s">
        <v>144</v>
      </c>
    </row>
    <row r="16" spans="2:10" hidden="1" x14ac:dyDescent="0.25">
      <c r="B16" t="s">
        <v>145</v>
      </c>
      <c r="C16" s="28">
        <v>44500</v>
      </c>
      <c r="D16" t="s">
        <v>146</v>
      </c>
      <c r="E16" t="s">
        <v>127</v>
      </c>
      <c r="F16" t="s">
        <v>128</v>
      </c>
    </row>
    <row r="17" spans="2:6" hidden="1" x14ac:dyDescent="0.25">
      <c r="B17" t="s">
        <v>147</v>
      </c>
      <c r="C17" s="28">
        <v>55000</v>
      </c>
      <c r="D17" t="s">
        <v>148</v>
      </c>
      <c r="E17" t="s">
        <v>149</v>
      </c>
      <c r="F17" t="s">
        <v>110</v>
      </c>
    </row>
    <row r="18" spans="2:6" hidden="1" x14ac:dyDescent="0.25">
      <c r="B18" t="s">
        <v>150</v>
      </c>
      <c r="C18" s="28">
        <v>41500</v>
      </c>
      <c r="D18" t="s">
        <v>151</v>
      </c>
      <c r="E18" t="s">
        <v>152</v>
      </c>
      <c r="F18" t="s">
        <v>153</v>
      </c>
    </row>
    <row r="19" spans="2:6" hidden="1" x14ac:dyDescent="0.25">
      <c r="B19" t="s">
        <v>154</v>
      </c>
      <c r="C19" s="28">
        <v>40000</v>
      </c>
      <c r="D19" t="s">
        <v>155</v>
      </c>
      <c r="E19" t="s">
        <v>131</v>
      </c>
      <c r="F19" t="s">
        <v>110</v>
      </c>
    </row>
    <row r="20" spans="2:6" hidden="1" x14ac:dyDescent="0.25">
      <c r="B20" t="s">
        <v>156</v>
      </c>
      <c r="C20" s="28">
        <v>44008</v>
      </c>
      <c r="D20" t="s">
        <v>157</v>
      </c>
      <c r="E20" t="s">
        <v>127</v>
      </c>
      <c r="F20" t="s">
        <v>128</v>
      </c>
    </row>
    <row r="21" spans="2:6" hidden="1" x14ac:dyDescent="0.25">
      <c r="B21" t="s">
        <v>158</v>
      </c>
      <c r="C21" s="28">
        <v>54074</v>
      </c>
      <c r="D21" t="s">
        <v>119</v>
      </c>
      <c r="E21" t="s">
        <v>120</v>
      </c>
      <c r="F21" t="s">
        <v>110</v>
      </c>
    </row>
    <row r="22" spans="2:6" hidden="1" x14ac:dyDescent="0.25">
      <c r="B22" t="s">
        <v>159</v>
      </c>
      <c r="C22" s="28">
        <v>45050</v>
      </c>
      <c r="D22" t="s">
        <v>160</v>
      </c>
      <c r="E22" t="s">
        <v>127</v>
      </c>
      <c r="F22" t="s">
        <v>161</v>
      </c>
    </row>
    <row r="23" spans="2:6" hidden="1" x14ac:dyDescent="0.25">
      <c r="B23" t="s">
        <v>162</v>
      </c>
      <c r="C23" s="28">
        <v>83500</v>
      </c>
      <c r="D23" t="s">
        <v>163</v>
      </c>
      <c r="E23" t="s">
        <v>105</v>
      </c>
      <c r="F23" t="s">
        <v>164</v>
      </c>
    </row>
    <row r="24" spans="2:6" hidden="1" x14ac:dyDescent="0.25">
      <c r="B24" t="s">
        <v>165</v>
      </c>
      <c r="C24" s="28">
        <v>40000</v>
      </c>
      <c r="D24" t="s">
        <v>166</v>
      </c>
      <c r="E24" t="s">
        <v>127</v>
      </c>
      <c r="F24" t="s">
        <v>121</v>
      </c>
    </row>
    <row r="25" spans="2:6" hidden="1" x14ac:dyDescent="0.25">
      <c r="B25" t="s">
        <v>167</v>
      </c>
      <c r="C25" s="28">
        <v>68034</v>
      </c>
      <c r="D25" t="s">
        <v>168</v>
      </c>
      <c r="E25" t="s">
        <v>131</v>
      </c>
      <c r="F25" t="s">
        <v>110</v>
      </c>
    </row>
    <row r="26" spans="2:6" hidden="1" x14ac:dyDescent="0.25">
      <c r="B26" t="s">
        <v>169</v>
      </c>
      <c r="C26" s="28">
        <v>55634</v>
      </c>
      <c r="D26" t="s">
        <v>170</v>
      </c>
      <c r="E26" t="s">
        <v>171</v>
      </c>
      <c r="F26" t="s">
        <v>110</v>
      </c>
    </row>
    <row r="27" spans="2:6" hidden="1" x14ac:dyDescent="0.25">
      <c r="B27" t="s">
        <v>172</v>
      </c>
      <c r="C27" s="28">
        <v>57803</v>
      </c>
      <c r="D27" t="s">
        <v>173</v>
      </c>
      <c r="E27" t="s">
        <v>127</v>
      </c>
      <c r="F27" t="s">
        <v>128</v>
      </c>
    </row>
    <row r="28" spans="2:6" hidden="1" x14ac:dyDescent="0.25">
      <c r="B28" t="s">
        <v>174</v>
      </c>
      <c r="C28" s="28">
        <v>79451</v>
      </c>
      <c r="D28" t="s">
        <v>175</v>
      </c>
      <c r="E28" t="s">
        <v>127</v>
      </c>
      <c r="F28" t="s">
        <v>128</v>
      </c>
    </row>
    <row r="29" spans="2:6" hidden="1" x14ac:dyDescent="0.25">
      <c r="B29" t="s">
        <v>176</v>
      </c>
      <c r="C29" s="28">
        <v>70000</v>
      </c>
      <c r="D29" t="s">
        <v>177</v>
      </c>
      <c r="E29" t="s">
        <v>120</v>
      </c>
      <c r="F29" t="s">
        <v>121</v>
      </c>
    </row>
    <row r="30" spans="2:6" hidden="1" x14ac:dyDescent="0.25">
      <c r="B30" t="s">
        <v>178</v>
      </c>
      <c r="C30" s="28">
        <v>41503</v>
      </c>
      <c r="D30" t="s">
        <v>179</v>
      </c>
      <c r="E30" t="s">
        <v>127</v>
      </c>
      <c r="F30" t="s">
        <v>180</v>
      </c>
    </row>
    <row r="31" spans="2:6" hidden="1" x14ac:dyDescent="0.25">
      <c r="B31" t="s">
        <v>181</v>
      </c>
      <c r="C31" s="28">
        <v>80000</v>
      </c>
      <c r="D31" t="s">
        <v>182</v>
      </c>
      <c r="E31" t="s">
        <v>127</v>
      </c>
      <c r="F31" t="s">
        <v>128</v>
      </c>
    </row>
    <row r="32" spans="2:6" hidden="1" x14ac:dyDescent="0.25">
      <c r="B32" t="s">
        <v>183</v>
      </c>
      <c r="C32" s="28">
        <v>75486</v>
      </c>
      <c r="D32" t="s">
        <v>184</v>
      </c>
      <c r="E32" t="s">
        <v>185</v>
      </c>
      <c r="F32" t="s">
        <v>110</v>
      </c>
    </row>
    <row r="33" spans="2:6" hidden="1" x14ac:dyDescent="0.25">
      <c r="B33" t="s">
        <v>186</v>
      </c>
      <c r="C33" s="28">
        <v>71030</v>
      </c>
      <c r="D33" t="s">
        <v>187</v>
      </c>
      <c r="E33" t="s">
        <v>188</v>
      </c>
      <c r="F33" t="s">
        <v>110</v>
      </c>
    </row>
    <row r="34" spans="2:6" hidden="1" x14ac:dyDescent="0.25">
      <c r="B34" t="s">
        <v>189</v>
      </c>
      <c r="C34" s="28">
        <v>125000</v>
      </c>
      <c r="D34" t="s">
        <v>190</v>
      </c>
      <c r="E34" t="s">
        <v>127</v>
      </c>
      <c r="F34" t="s">
        <v>191</v>
      </c>
    </row>
    <row r="35" spans="2:6" hidden="1" x14ac:dyDescent="0.25">
      <c r="B35" t="s">
        <v>192</v>
      </c>
      <c r="C35" s="28">
        <v>40000</v>
      </c>
      <c r="D35" t="s">
        <v>193</v>
      </c>
      <c r="E35" t="s">
        <v>194</v>
      </c>
      <c r="F35" t="s">
        <v>121</v>
      </c>
    </row>
    <row r="36" spans="2:6" hidden="1" x14ac:dyDescent="0.25">
      <c r="B36" t="s">
        <v>195</v>
      </c>
      <c r="C36" s="28">
        <v>40000</v>
      </c>
      <c r="D36" t="s">
        <v>196</v>
      </c>
      <c r="E36" t="s">
        <v>127</v>
      </c>
      <c r="F36" t="s">
        <v>191</v>
      </c>
    </row>
    <row r="37" spans="2:6" hidden="1" x14ac:dyDescent="0.25">
      <c r="B37" t="s">
        <v>197</v>
      </c>
      <c r="C37" s="28">
        <v>91200</v>
      </c>
      <c r="D37" t="s">
        <v>198</v>
      </c>
      <c r="E37" t="s">
        <v>127</v>
      </c>
      <c r="F37" t="s">
        <v>191</v>
      </c>
    </row>
    <row r="38" spans="2:6" hidden="1" x14ac:dyDescent="0.25">
      <c r="B38" t="s">
        <v>199</v>
      </c>
      <c r="C38" s="28">
        <v>45000</v>
      </c>
      <c r="D38" t="s">
        <v>200</v>
      </c>
      <c r="E38" t="s">
        <v>201</v>
      </c>
      <c r="F38" t="s">
        <v>191</v>
      </c>
    </row>
    <row r="39" spans="2:6" hidden="1" x14ac:dyDescent="0.25">
      <c r="B39" t="s">
        <v>202</v>
      </c>
      <c r="C39" s="28">
        <v>60000</v>
      </c>
      <c r="D39" t="s">
        <v>203</v>
      </c>
      <c r="E39" t="s">
        <v>204</v>
      </c>
      <c r="F39" t="s">
        <v>191</v>
      </c>
    </row>
    <row r="40" spans="2:6" hidden="1" x14ac:dyDescent="0.25">
      <c r="B40" t="s">
        <v>205</v>
      </c>
      <c r="C40" s="28">
        <v>100000</v>
      </c>
      <c r="D40" t="s">
        <v>206</v>
      </c>
      <c r="E40" t="s">
        <v>207</v>
      </c>
      <c r="F40" t="s">
        <v>191</v>
      </c>
    </row>
    <row r="41" spans="2:6" hidden="1" x14ac:dyDescent="0.25">
      <c r="B41" t="s">
        <v>208</v>
      </c>
      <c r="C41" s="28">
        <v>100000</v>
      </c>
      <c r="D41" t="s">
        <v>209</v>
      </c>
      <c r="E41" t="s">
        <v>201</v>
      </c>
      <c r="F41" t="s">
        <v>191</v>
      </c>
    </row>
    <row r="42" spans="2:6" hidden="1" x14ac:dyDescent="0.25">
      <c r="B42" t="s">
        <v>210</v>
      </c>
      <c r="C42" s="28">
        <v>119000</v>
      </c>
      <c r="D42" t="s">
        <v>168</v>
      </c>
      <c r="E42" t="s">
        <v>131</v>
      </c>
      <c r="F42" t="s">
        <v>191</v>
      </c>
    </row>
    <row r="43" spans="2:6" hidden="1" x14ac:dyDescent="0.25">
      <c r="B43" t="s">
        <v>211</v>
      </c>
      <c r="C43" s="28">
        <v>45000</v>
      </c>
      <c r="D43" t="s">
        <v>212</v>
      </c>
      <c r="E43" t="s">
        <v>213</v>
      </c>
      <c r="F43" t="s">
        <v>191</v>
      </c>
    </row>
    <row r="44" spans="2:6" hidden="1" x14ac:dyDescent="0.25">
      <c r="B44" t="s">
        <v>214</v>
      </c>
      <c r="C44" s="28">
        <v>115000</v>
      </c>
      <c r="D44" t="s">
        <v>215</v>
      </c>
      <c r="E44" t="s">
        <v>204</v>
      </c>
      <c r="F44" t="s">
        <v>191</v>
      </c>
    </row>
    <row r="45" spans="2:6" hidden="1" x14ac:dyDescent="0.25">
      <c r="B45" t="s">
        <v>216</v>
      </c>
      <c r="C45" s="28">
        <v>54000</v>
      </c>
      <c r="D45" t="s">
        <v>217</v>
      </c>
      <c r="E45" t="s">
        <v>127</v>
      </c>
      <c r="F45" t="s">
        <v>128</v>
      </c>
    </row>
    <row r="46" spans="2:6" hidden="1" x14ac:dyDescent="0.25">
      <c r="B46" t="s">
        <v>218</v>
      </c>
      <c r="C46" s="28">
        <v>50000</v>
      </c>
      <c r="D46" t="s">
        <v>219</v>
      </c>
      <c r="E46" t="s">
        <v>220</v>
      </c>
      <c r="F46" t="s">
        <v>221</v>
      </c>
    </row>
    <row r="47" spans="2:6" hidden="1" x14ac:dyDescent="0.25">
      <c r="B47" t="s">
        <v>222</v>
      </c>
      <c r="C47" s="28">
        <v>43000</v>
      </c>
      <c r="D47" t="s">
        <v>223</v>
      </c>
      <c r="E47" t="s">
        <v>139</v>
      </c>
      <c r="F47" t="s">
        <v>224</v>
      </c>
    </row>
    <row r="48" spans="2:6" hidden="1" x14ac:dyDescent="0.25">
      <c r="B48" t="s">
        <v>225</v>
      </c>
      <c r="C48" s="28">
        <v>100000</v>
      </c>
      <c r="D48" t="s">
        <v>226</v>
      </c>
      <c r="E48" t="s">
        <v>227</v>
      </c>
      <c r="F48" t="s">
        <v>110</v>
      </c>
    </row>
    <row r="49" spans="2:6" hidden="1" x14ac:dyDescent="0.25">
      <c r="B49" t="s">
        <v>228</v>
      </c>
      <c r="C49" s="28">
        <v>50000</v>
      </c>
      <c r="D49" t="s">
        <v>229</v>
      </c>
      <c r="E49" t="s">
        <v>230</v>
      </c>
      <c r="F49" t="s">
        <v>191</v>
      </c>
    </row>
    <row r="50" spans="2:6" hidden="1" x14ac:dyDescent="0.25">
      <c r="B50" t="s">
        <v>231</v>
      </c>
      <c r="C50" s="28">
        <v>40000</v>
      </c>
      <c r="D50" t="s">
        <v>232</v>
      </c>
      <c r="E50" t="s">
        <v>233</v>
      </c>
      <c r="F50" t="s">
        <v>234</v>
      </c>
    </row>
    <row r="51" spans="2:6" hidden="1" x14ac:dyDescent="0.25">
      <c r="B51" t="s">
        <v>235</v>
      </c>
      <c r="C51" s="28">
        <v>73298</v>
      </c>
      <c r="D51" t="s">
        <v>236</v>
      </c>
      <c r="E51" t="s">
        <v>127</v>
      </c>
      <c r="F51" t="s">
        <v>128</v>
      </c>
    </row>
    <row r="52" spans="2:6" hidden="1" x14ac:dyDescent="0.25">
      <c r="B52" t="s">
        <v>237</v>
      </c>
      <c r="C52" s="28">
        <v>59841</v>
      </c>
      <c r="D52" t="s">
        <v>238</v>
      </c>
      <c r="E52" t="s">
        <v>239</v>
      </c>
      <c r="F52" t="s">
        <v>240</v>
      </c>
    </row>
    <row r="53" spans="2:6" hidden="1" x14ac:dyDescent="0.25">
      <c r="B53" t="s">
        <v>241</v>
      </c>
      <c r="C53" s="28">
        <v>106572</v>
      </c>
      <c r="D53" t="s">
        <v>242</v>
      </c>
      <c r="E53" t="s">
        <v>127</v>
      </c>
      <c r="F53" t="s">
        <v>128</v>
      </c>
    </row>
    <row r="54" spans="2:6" hidden="1" x14ac:dyDescent="0.25">
      <c r="B54" t="s">
        <v>243</v>
      </c>
      <c r="C54" s="28">
        <v>80000</v>
      </c>
      <c r="D54" t="s">
        <v>244</v>
      </c>
      <c r="E54" t="s">
        <v>245</v>
      </c>
      <c r="F54" t="s">
        <v>246</v>
      </c>
    </row>
    <row r="55" spans="2:6" hidden="1" x14ac:dyDescent="0.25">
      <c r="B55" t="s">
        <v>247</v>
      </c>
      <c r="C55" s="28">
        <v>90000</v>
      </c>
      <c r="D55" t="s">
        <v>248</v>
      </c>
      <c r="E55" t="s">
        <v>127</v>
      </c>
      <c r="F55" t="s">
        <v>121</v>
      </c>
    </row>
    <row r="56" spans="2:6" hidden="1" x14ac:dyDescent="0.25">
      <c r="B56" t="s">
        <v>249</v>
      </c>
      <c r="C56" s="28">
        <v>60000</v>
      </c>
      <c r="D56" t="s">
        <v>250</v>
      </c>
      <c r="E56" t="s">
        <v>251</v>
      </c>
      <c r="F56" t="s">
        <v>110</v>
      </c>
    </row>
    <row r="57" spans="2:6" hidden="1" x14ac:dyDescent="0.25">
      <c r="B57" t="s">
        <v>252</v>
      </c>
      <c r="C57" s="28">
        <v>52200</v>
      </c>
      <c r="D57" t="s">
        <v>253</v>
      </c>
      <c r="E57" t="s">
        <v>127</v>
      </c>
      <c r="F57" t="s">
        <v>128</v>
      </c>
    </row>
    <row r="58" spans="2:6" hidden="1" x14ac:dyDescent="0.25">
      <c r="B58" t="s">
        <v>254</v>
      </c>
      <c r="C58" s="28">
        <v>82300</v>
      </c>
      <c r="D58" t="s">
        <v>255</v>
      </c>
      <c r="E58" t="s">
        <v>127</v>
      </c>
      <c r="F58" t="s">
        <v>128</v>
      </c>
    </row>
    <row r="59" spans="2:6" hidden="1" x14ac:dyDescent="0.25">
      <c r="B59" t="s">
        <v>256</v>
      </c>
      <c r="C59" s="28">
        <v>55000</v>
      </c>
      <c r="D59" t="s">
        <v>257</v>
      </c>
      <c r="E59" t="s">
        <v>127</v>
      </c>
      <c r="F59" t="s">
        <v>128</v>
      </c>
    </row>
    <row r="60" spans="2:6" hidden="1" x14ac:dyDescent="0.25">
      <c r="B60" t="s">
        <v>258</v>
      </c>
      <c r="C60" s="28">
        <v>40000</v>
      </c>
      <c r="D60" t="s">
        <v>259</v>
      </c>
      <c r="E60" t="s">
        <v>260</v>
      </c>
      <c r="F60" t="s">
        <v>110</v>
      </c>
    </row>
    <row r="61" spans="2:6" hidden="1" x14ac:dyDescent="0.25">
      <c r="B61" t="s">
        <v>261</v>
      </c>
      <c r="C61" s="28">
        <v>60000</v>
      </c>
      <c r="D61" t="s">
        <v>262</v>
      </c>
      <c r="E61" t="s">
        <v>127</v>
      </c>
      <c r="F61" t="s">
        <v>128</v>
      </c>
    </row>
    <row r="62" spans="2:6" hidden="1" x14ac:dyDescent="0.25">
      <c r="B62" t="s">
        <v>263</v>
      </c>
      <c r="C62" s="28">
        <v>86000</v>
      </c>
      <c r="D62" t="s">
        <v>264</v>
      </c>
      <c r="E62" t="s">
        <v>265</v>
      </c>
      <c r="F62" t="s">
        <v>110</v>
      </c>
    </row>
    <row r="63" spans="2:6" hidden="1" x14ac:dyDescent="0.25">
      <c r="B63" t="s">
        <v>266</v>
      </c>
      <c r="C63" s="28">
        <v>54549</v>
      </c>
      <c r="D63" t="s">
        <v>267</v>
      </c>
      <c r="E63" t="s">
        <v>268</v>
      </c>
      <c r="F63" t="s">
        <v>269</v>
      </c>
    </row>
    <row r="64" spans="2:6" hidden="1" x14ac:dyDescent="0.25">
      <c r="B64" t="s">
        <v>270</v>
      </c>
      <c r="C64" s="28">
        <v>46249</v>
      </c>
      <c r="D64" t="s">
        <v>271</v>
      </c>
      <c r="E64" t="s">
        <v>139</v>
      </c>
      <c r="F64" t="s">
        <v>110</v>
      </c>
    </row>
    <row r="65" spans="2:6" hidden="1" x14ac:dyDescent="0.25">
      <c r="B65" t="s">
        <v>272</v>
      </c>
      <c r="C65" s="28">
        <v>40000</v>
      </c>
      <c r="D65" t="s">
        <v>273</v>
      </c>
      <c r="E65" t="s">
        <v>120</v>
      </c>
      <c r="F65" t="s">
        <v>191</v>
      </c>
    </row>
    <row r="66" spans="2:6" hidden="1" x14ac:dyDescent="0.25">
      <c r="B66" t="s">
        <v>274</v>
      </c>
      <c r="C66" s="28">
        <v>45301</v>
      </c>
      <c r="D66" t="s">
        <v>275</v>
      </c>
      <c r="E66" t="s">
        <v>127</v>
      </c>
      <c r="F66" t="s">
        <v>128</v>
      </c>
    </row>
    <row r="67" spans="2:6" hidden="1" x14ac:dyDescent="0.25">
      <c r="B67" t="s">
        <v>276</v>
      </c>
      <c r="C67" s="28">
        <v>41031</v>
      </c>
      <c r="D67" t="s">
        <v>277</v>
      </c>
      <c r="E67" t="s">
        <v>127</v>
      </c>
      <c r="F67" t="s">
        <v>128</v>
      </c>
    </row>
    <row r="68" spans="2:6" hidden="1" x14ac:dyDescent="0.25">
      <c r="B68" t="s">
        <v>278</v>
      </c>
      <c r="C68" s="28">
        <v>53864</v>
      </c>
      <c r="D68" t="s">
        <v>279</v>
      </c>
      <c r="E68" t="s">
        <v>280</v>
      </c>
      <c r="F68" t="s">
        <v>110</v>
      </c>
    </row>
    <row r="69" spans="2:6" hidden="1" x14ac:dyDescent="0.25">
      <c r="B69" t="s">
        <v>281</v>
      </c>
      <c r="C69" s="28">
        <v>46861</v>
      </c>
      <c r="D69" t="s">
        <v>282</v>
      </c>
      <c r="E69" t="s">
        <v>127</v>
      </c>
      <c r="F69" t="s">
        <v>161</v>
      </c>
    </row>
    <row r="70" spans="2:6" hidden="1" x14ac:dyDescent="0.25">
      <c r="B70" t="s">
        <v>283</v>
      </c>
      <c r="C70" s="28">
        <v>54000</v>
      </c>
      <c r="D70" t="s">
        <v>284</v>
      </c>
      <c r="E70" t="s">
        <v>127</v>
      </c>
      <c r="F70" t="s">
        <v>128</v>
      </c>
    </row>
    <row r="71" spans="2:6" hidden="1" x14ac:dyDescent="0.25">
      <c r="B71" t="s">
        <v>285</v>
      </c>
      <c r="C71" s="28">
        <v>74100</v>
      </c>
      <c r="D71" t="s">
        <v>286</v>
      </c>
      <c r="E71" t="s">
        <v>265</v>
      </c>
      <c r="F71" t="s">
        <v>110</v>
      </c>
    </row>
    <row r="72" spans="2:6" hidden="1" x14ac:dyDescent="0.25">
      <c r="B72" t="s">
        <v>287</v>
      </c>
      <c r="C72" s="28">
        <v>44000</v>
      </c>
      <c r="D72" t="s">
        <v>288</v>
      </c>
      <c r="E72" t="s">
        <v>105</v>
      </c>
      <c r="F72" t="s">
        <v>191</v>
      </c>
    </row>
    <row r="73" spans="2:6" hidden="1" x14ac:dyDescent="0.25">
      <c r="B73" t="s">
        <v>289</v>
      </c>
      <c r="C73" s="28">
        <v>71799</v>
      </c>
      <c r="D73" t="s">
        <v>290</v>
      </c>
      <c r="E73" t="s">
        <v>127</v>
      </c>
      <c r="F73" t="s">
        <v>128</v>
      </c>
    </row>
    <row r="74" spans="2:6" hidden="1" x14ac:dyDescent="0.25">
      <c r="B74" t="s">
        <v>291</v>
      </c>
      <c r="C74" s="28">
        <v>48800</v>
      </c>
      <c r="D74" t="s">
        <v>292</v>
      </c>
      <c r="E74" t="s">
        <v>293</v>
      </c>
      <c r="F74" t="s">
        <v>110</v>
      </c>
    </row>
    <row r="75" spans="2:6" hidden="1" x14ac:dyDescent="0.25">
      <c r="B75" t="s">
        <v>294</v>
      </c>
      <c r="C75" s="28">
        <v>99354</v>
      </c>
      <c r="D75" t="s">
        <v>295</v>
      </c>
      <c r="E75" t="s">
        <v>296</v>
      </c>
      <c r="F75" t="s">
        <v>110</v>
      </c>
    </row>
    <row r="76" spans="2:6" hidden="1" x14ac:dyDescent="0.25">
      <c r="B76" t="s">
        <v>297</v>
      </c>
      <c r="C76" s="28">
        <v>80321</v>
      </c>
      <c r="D76" t="s">
        <v>298</v>
      </c>
      <c r="E76" t="s">
        <v>127</v>
      </c>
      <c r="F76" t="s">
        <v>128</v>
      </c>
    </row>
    <row r="77" spans="2:6" hidden="1" x14ac:dyDescent="0.25">
      <c r="B77" t="s">
        <v>299</v>
      </c>
      <c r="C77" s="28">
        <v>69070</v>
      </c>
      <c r="D77" t="s">
        <v>300</v>
      </c>
      <c r="E77" t="s">
        <v>149</v>
      </c>
      <c r="F77" t="s">
        <v>110</v>
      </c>
    </row>
    <row r="78" spans="2:6" hidden="1" x14ac:dyDescent="0.25">
      <c r="B78" t="s">
        <v>301</v>
      </c>
      <c r="C78" s="28">
        <v>49250</v>
      </c>
      <c r="D78" t="s">
        <v>302</v>
      </c>
      <c r="E78" t="s">
        <v>127</v>
      </c>
      <c r="F78" t="s">
        <v>303</v>
      </c>
    </row>
    <row r="79" spans="2:6" hidden="1" x14ac:dyDescent="0.25">
      <c r="B79" t="s">
        <v>304</v>
      </c>
      <c r="C79" s="28">
        <v>57583</v>
      </c>
      <c r="D79" t="s">
        <v>305</v>
      </c>
      <c r="E79" t="s">
        <v>127</v>
      </c>
      <c r="F79" t="s">
        <v>128</v>
      </c>
    </row>
    <row r="80" spans="2:6" hidden="1" x14ac:dyDescent="0.25">
      <c r="B80" t="s">
        <v>306</v>
      </c>
      <c r="C80" s="28">
        <v>58400</v>
      </c>
      <c r="D80" t="s">
        <v>307</v>
      </c>
      <c r="E80" t="s">
        <v>131</v>
      </c>
      <c r="F80" t="s">
        <v>110</v>
      </c>
    </row>
    <row r="81" spans="2:6" hidden="1" x14ac:dyDescent="0.25">
      <c r="B81" t="s">
        <v>306</v>
      </c>
      <c r="C81" s="28">
        <v>75263</v>
      </c>
      <c r="D81" t="s">
        <v>308</v>
      </c>
      <c r="E81" t="s">
        <v>131</v>
      </c>
      <c r="F81" t="s">
        <v>110</v>
      </c>
    </row>
    <row r="82" spans="2:6" hidden="1" x14ac:dyDescent="0.25">
      <c r="B82" t="s">
        <v>309</v>
      </c>
      <c r="C82" s="28">
        <v>46800</v>
      </c>
      <c r="D82" t="s">
        <v>288</v>
      </c>
      <c r="E82" t="s">
        <v>105</v>
      </c>
      <c r="F82" t="s">
        <v>121</v>
      </c>
    </row>
    <row r="83" spans="2:6" hidden="1" x14ac:dyDescent="0.25">
      <c r="B83" t="s">
        <v>310</v>
      </c>
      <c r="C83" s="28">
        <v>60411</v>
      </c>
      <c r="D83" t="s">
        <v>311</v>
      </c>
      <c r="E83" t="s">
        <v>120</v>
      </c>
      <c r="F83" t="s">
        <v>110</v>
      </c>
    </row>
    <row r="84" spans="2:6" hidden="1" x14ac:dyDescent="0.25">
      <c r="B84" t="s">
        <v>312</v>
      </c>
      <c r="C84" s="28">
        <v>65000</v>
      </c>
      <c r="D84" t="s">
        <v>313</v>
      </c>
      <c r="E84" t="s">
        <v>314</v>
      </c>
      <c r="F84" t="s">
        <v>110</v>
      </c>
    </row>
    <row r="85" spans="2:6" hidden="1" x14ac:dyDescent="0.25">
      <c r="B85" t="s">
        <v>315</v>
      </c>
      <c r="C85" s="28">
        <v>67000</v>
      </c>
      <c r="D85" t="s">
        <v>316</v>
      </c>
      <c r="E85" t="s">
        <v>127</v>
      </c>
      <c r="F85" t="s">
        <v>317</v>
      </c>
    </row>
    <row r="86" spans="2:6" hidden="1" x14ac:dyDescent="0.25">
      <c r="B86" t="s">
        <v>318</v>
      </c>
      <c r="C86" s="28">
        <v>50000</v>
      </c>
      <c r="D86" t="s">
        <v>319</v>
      </c>
      <c r="E86" t="s">
        <v>320</v>
      </c>
      <c r="F86" t="s">
        <v>321</v>
      </c>
    </row>
    <row r="87" spans="2:6" hidden="1" x14ac:dyDescent="0.25">
      <c r="B87" t="s">
        <v>322</v>
      </c>
      <c r="C87" s="28">
        <v>50000</v>
      </c>
      <c r="D87" t="s">
        <v>323</v>
      </c>
      <c r="E87" t="s">
        <v>324</v>
      </c>
      <c r="F87" t="s">
        <v>191</v>
      </c>
    </row>
    <row r="88" spans="2:6" hidden="1" x14ac:dyDescent="0.25">
      <c r="B88" t="s">
        <v>325</v>
      </c>
      <c r="C88" s="28">
        <v>50000</v>
      </c>
      <c r="D88" t="s">
        <v>326</v>
      </c>
      <c r="E88" t="s">
        <v>149</v>
      </c>
      <c r="F88" t="s">
        <v>110</v>
      </c>
    </row>
    <row r="89" spans="2:6" hidden="1" x14ac:dyDescent="0.25">
      <c r="B89" t="s">
        <v>327</v>
      </c>
      <c r="C89" s="28">
        <v>49033</v>
      </c>
      <c r="D89" t="s">
        <v>328</v>
      </c>
      <c r="E89" t="s">
        <v>127</v>
      </c>
      <c r="F89" t="s">
        <v>161</v>
      </c>
    </row>
    <row r="90" spans="2:6" hidden="1" x14ac:dyDescent="0.25">
      <c r="B90" t="s">
        <v>329</v>
      </c>
      <c r="C90" s="28">
        <v>67500</v>
      </c>
      <c r="D90" t="s">
        <v>330</v>
      </c>
      <c r="E90" t="s">
        <v>120</v>
      </c>
      <c r="F90" t="s">
        <v>121</v>
      </c>
    </row>
    <row r="91" spans="2:6" hidden="1" x14ac:dyDescent="0.25">
      <c r="B91" t="s">
        <v>331</v>
      </c>
      <c r="C91" s="28">
        <v>42000</v>
      </c>
      <c r="D91" t="s">
        <v>332</v>
      </c>
      <c r="E91" t="s">
        <v>245</v>
      </c>
      <c r="F91" t="s">
        <v>110</v>
      </c>
    </row>
    <row r="92" spans="2:6" hidden="1" x14ac:dyDescent="0.25">
      <c r="B92" t="s">
        <v>333</v>
      </c>
      <c r="C92" s="28">
        <v>40000</v>
      </c>
      <c r="D92" t="s">
        <v>334</v>
      </c>
      <c r="E92" t="s">
        <v>116</v>
      </c>
      <c r="F92" t="s">
        <v>110</v>
      </c>
    </row>
    <row r="93" spans="2:6" hidden="1" x14ac:dyDescent="0.25">
      <c r="B93" t="s">
        <v>335</v>
      </c>
      <c r="C93" s="28">
        <v>75000</v>
      </c>
      <c r="D93" t="s">
        <v>336</v>
      </c>
      <c r="E93" t="s">
        <v>127</v>
      </c>
      <c r="F93" t="s">
        <v>191</v>
      </c>
    </row>
    <row r="94" spans="2:6" hidden="1" x14ac:dyDescent="0.25">
      <c r="B94" t="s">
        <v>337</v>
      </c>
      <c r="C94" s="28">
        <v>58680</v>
      </c>
      <c r="D94" t="s">
        <v>338</v>
      </c>
      <c r="E94" t="s">
        <v>245</v>
      </c>
      <c r="F94" t="s">
        <v>110</v>
      </c>
    </row>
    <row r="95" spans="2:6" hidden="1" x14ac:dyDescent="0.25">
      <c r="B95" t="s">
        <v>339</v>
      </c>
      <c r="C95" s="28">
        <v>58400</v>
      </c>
      <c r="D95" t="s">
        <v>340</v>
      </c>
      <c r="E95" t="s">
        <v>124</v>
      </c>
      <c r="F95" t="s">
        <v>121</v>
      </c>
    </row>
    <row r="96" spans="2:6" hidden="1" x14ac:dyDescent="0.25">
      <c r="B96" t="s">
        <v>341</v>
      </c>
      <c r="C96" s="28">
        <v>120000</v>
      </c>
      <c r="D96" t="s">
        <v>342</v>
      </c>
      <c r="E96" t="s">
        <v>127</v>
      </c>
      <c r="F96" t="s">
        <v>121</v>
      </c>
    </row>
    <row r="97" spans="2:6" hidden="1" x14ac:dyDescent="0.25">
      <c r="B97" t="s">
        <v>343</v>
      </c>
      <c r="C97" s="28">
        <v>107000</v>
      </c>
      <c r="D97" t="s">
        <v>295</v>
      </c>
      <c r="E97" t="s">
        <v>296</v>
      </c>
      <c r="F97" t="s">
        <v>191</v>
      </c>
    </row>
    <row r="98" spans="2:6" hidden="1" x14ac:dyDescent="0.25">
      <c r="B98" t="s">
        <v>344</v>
      </c>
      <c r="C98" s="28">
        <v>120000</v>
      </c>
      <c r="D98" t="s">
        <v>345</v>
      </c>
      <c r="E98" t="s">
        <v>194</v>
      </c>
      <c r="F98" t="s">
        <v>191</v>
      </c>
    </row>
    <row r="99" spans="2:6" hidden="1" x14ac:dyDescent="0.25">
      <c r="B99" t="s">
        <v>346</v>
      </c>
      <c r="C99" s="28">
        <v>90000</v>
      </c>
      <c r="D99" t="s">
        <v>347</v>
      </c>
      <c r="E99" t="s">
        <v>348</v>
      </c>
      <c r="F99" t="s">
        <v>191</v>
      </c>
    </row>
    <row r="100" spans="2:6" hidden="1" x14ac:dyDescent="0.25">
      <c r="B100" t="s">
        <v>349</v>
      </c>
      <c r="C100" s="28">
        <v>105000</v>
      </c>
      <c r="D100" t="s">
        <v>350</v>
      </c>
      <c r="E100" t="s">
        <v>351</v>
      </c>
      <c r="F100" t="s">
        <v>191</v>
      </c>
    </row>
    <row r="101" spans="2:6" hidden="1" x14ac:dyDescent="0.25">
      <c r="B101" t="s">
        <v>352</v>
      </c>
      <c r="C101" s="28">
        <v>60000</v>
      </c>
      <c r="D101" t="s">
        <v>353</v>
      </c>
      <c r="E101" t="s">
        <v>296</v>
      </c>
      <c r="F101" t="s">
        <v>191</v>
      </c>
    </row>
    <row r="102" spans="2:6" hidden="1" x14ac:dyDescent="0.25">
      <c r="B102" t="s">
        <v>354</v>
      </c>
      <c r="C102" s="28">
        <v>40000</v>
      </c>
      <c r="D102" t="s">
        <v>355</v>
      </c>
      <c r="E102" t="s">
        <v>296</v>
      </c>
      <c r="F102" t="s">
        <v>191</v>
      </c>
    </row>
    <row r="103" spans="2:6" hidden="1" x14ac:dyDescent="0.25">
      <c r="B103" t="s">
        <v>356</v>
      </c>
      <c r="C103" s="28">
        <v>45000</v>
      </c>
      <c r="D103" t="s">
        <v>166</v>
      </c>
      <c r="E103" t="s">
        <v>127</v>
      </c>
      <c r="F103" t="s">
        <v>161</v>
      </c>
    </row>
    <row r="104" spans="2:6" hidden="1" x14ac:dyDescent="0.25">
      <c r="B104" t="s">
        <v>357</v>
      </c>
      <c r="C104" s="28">
        <v>43500</v>
      </c>
      <c r="D104" t="s">
        <v>358</v>
      </c>
      <c r="E104" t="s">
        <v>127</v>
      </c>
      <c r="F104" t="s">
        <v>161</v>
      </c>
    </row>
    <row r="105" spans="2:6" hidden="1" x14ac:dyDescent="0.25">
      <c r="B105" t="s">
        <v>359</v>
      </c>
      <c r="C105" s="28">
        <v>70188</v>
      </c>
      <c r="D105" t="s">
        <v>275</v>
      </c>
      <c r="E105" t="s">
        <v>127</v>
      </c>
      <c r="F105" t="s">
        <v>128</v>
      </c>
    </row>
    <row r="106" spans="2:6" hidden="1" x14ac:dyDescent="0.25">
      <c r="B106" t="s">
        <v>360</v>
      </c>
      <c r="C106" s="28">
        <v>55057</v>
      </c>
      <c r="D106" t="s">
        <v>361</v>
      </c>
      <c r="E106" t="s">
        <v>120</v>
      </c>
      <c r="F106" t="s">
        <v>110</v>
      </c>
    </row>
    <row r="107" spans="2:6" hidden="1" x14ac:dyDescent="0.25">
      <c r="B107" t="s">
        <v>362</v>
      </c>
      <c r="C107" s="28">
        <v>73200</v>
      </c>
      <c r="D107" t="s">
        <v>363</v>
      </c>
      <c r="E107" t="s">
        <v>127</v>
      </c>
      <c r="F107" t="s">
        <v>128</v>
      </c>
    </row>
    <row r="108" spans="2:6" hidden="1" x14ac:dyDescent="0.25">
      <c r="B108" t="s">
        <v>364</v>
      </c>
      <c r="C108" s="28">
        <v>50000</v>
      </c>
      <c r="D108" t="s">
        <v>365</v>
      </c>
      <c r="E108" t="s">
        <v>366</v>
      </c>
      <c r="F108" t="s">
        <v>121</v>
      </c>
    </row>
    <row r="109" spans="2:6" hidden="1" x14ac:dyDescent="0.25">
      <c r="B109" t="s">
        <v>367</v>
      </c>
      <c r="C109" s="28">
        <v>57000</v>
      </c>
      <c r="D109" t="s">
        <v>368</v>
      </c>
      <c r="E109" t="s">
        <v>245</v>
      </c>
      <c r="F109" t="s">
        <v>110</v>
      </c>
    </row>
    <row r="110" spans="2:6" hidden="1" x14ac:dyDescent="0.25">
      <c r="B110" t="s">
        <v>369</v>
      </c>
      <c r="C110" s="28">
        <v>41070</v>
      </c>
      <c r="D110" t="s">
        <v>370</v>
      </c>
      <c r="E110" t="s">
        <v>127</v>
      </c>
      <c r="F110" t="s">
        <v>161</v>
      </c>
    </row>
    <row r="111" spans="2:6" hidden="1" x14ac:dyDescent="0.25">
      <c r="B111" t="s">
        <v>371</v>
      </c>
      <c r="C111" s="28">
        <v>48000</v>
      </c>
      <c r="D111" t="s">
        <v>372</v>
      </c>
      <c r="E111" t="s">
        <v>139</v>
      </c>
      <c r="F111" t="s">
        <v>110</v>
      </c>
    </row>
    <row r="112" spans="2:6" hidden="1" x14ac:dyDescent="0.25">
      <c r="B112" t="s">
        <v>373</v>
      </c>
      <c r="C112" s="28">
        <v>60081</v>
      </c>
      <c r="D112" t="s">
        <v>374</v>
      </c>
      <c r="E112" t="s">
        <v>239</v>
      </c>
      <c r="F112" t="s">
        <v>375</v>
      </c>
    </row>
    <row r="113" spans="2:6" hidden="1" x14ac:dyDescent="0.25">
      <c r="B113" t="s">
        <v>373</v>
      </c>
      <c r="C113" s="28">
        <v>67606</v>
      </c>
      <c r="D113" t="s">
        <v>376</v>
      </c>
      <c r="E113" t="s">
        <v>127</v>
      </c>
      <c r="F113" t="s">
        <v>128</v>
      </c>
    </row>
    <row r="114" spans="2:6" hidden="1" x14ac:dyDescent="0.25">
      <c r="B114" t="s">
        <v>377</v>
      </c>
      <c r="C114" s="28">
        <v>50445</v>
      </c>
      <c r="D114" t="s">
        <v>378</v>
      </c>
      <c r="E114" t="s">
        <v>127</v>
      </c>
      <c r="F114" t="s">
        <v>161</v>
      </c>
    </row>
    <row r="115" spans="2:6" hidden="1" x14ac:dyDescent="0.25">
      <c r="B115" t="s">
        <v>379</v>
      </c>
      <c r="C115" s="28">
        <v>92200</v>
      </c>
      <c r="D115" t="s">
        <v>380</v>
      </c>
      <c r="E115" t="s">
        <v>127</v>
      </c>
      <c r="F115" t="s">
        <v>128</v>
      </c>
    </row>
    <row r="116" spans="2:6" hidden="1" x14ac:dyDescent="0.25">
      <c r="B116" t="s">
        <v>381</v>
      </c>
      <c r="C116" s="28">
        <v>50000</v>
      </c>
      <c r="D116" t="s">
        <v>382</v>
      </c>
      <c r="E116" t="s">
        <v>120</v>
      </c>
      <c r="F116" t="s">
        <v>191</v>
      </c>
    </row>
    <row r="117" spans="2:6" hidden="1" x14ac:dyDescent="0.25">
      <c r="B117" t="s">
        <v>383</v>
      </c>
      <c r="C117" s="28">
        <v>82300</v>
      </c>
      <c r="D117" t="s">
        <v>219</v>
      </c>
      <c r="E117" t="s">
        <v>220</v>
      </c>
      <c r="F117" t="s">
        <v>384</v>
      </c>
    </row>
    <row r="118" spans="2:6" hidden="1" x14ac:dyDescent="0.25">
      <c r="B118" t="s">
        <v>385</v>
      </c>
      <c r="C118" s="28">
        <v>65754</v>
      </c>
      <c r="D118" t="s">
        <v>386</v>
      </c>
      <c r="E118" t="s">
        <v>280</v>
      </c>
      <c r="F118" t="s">
        <v>246</v>
      </c>
    </row>
    <row r="119" spans="2:6" hidden="1" x14ac:dyDescent="0.25">
      <c r="B119" t="s">
        <v>387</v>
      </c>
      <c r="C119" s="28">
        <v>41295</v>
      </c>
      <c r="D119" t="s">
        <v>388</v>
      </c>
      <c r="E119" t="s">
        <v>280</v>
      </c>
      <c r="F119" t="s">
        <v>110</v>
      </c>
    </row>
    <row r="120" spans="2:6" hidden="1" x14ac:dyDescent="0.25">
      <c r="B120" t="s">
        <v>389</v>
      </c>
      <c r="C120" s="28">
        <v>55843</v>
      </c>
      <c r="D120" t="s">
        <v>390</v>
      </c>
      <c r="E120" t="s">
        <v>245</v>
      </c>
      <c r="F120" t="s">
        <v>110</v>
      </c>
    </row>
    <row r="121" spans="2:6" hidden="1" x14ac:dyDescent="0.25">
      <c r="B121" t="s">
        <v>391</v>
      </c>
      <c r="C121" s="28">
        <v>65000</v>
      </c>
      <c r="D121" t="s">
        <v>392</v>
      </c>
      <c r="E121" t="s">
        <v>127</v>
      </c>
      <c r="F121" t="s">
        <v>191</v>
      </c>
    </row>
    <row r="122" spans="2:6" hidden="1" x14ac:dyDescent="0.25">
      <c r="B122" t="s">
        <v>393</v>
      </c>
      <c r="C122" s="28">
        <v>100119</v>
      </c>
      <c r="D122" t="s">
        <v>394</v>
      </c>
      <c r="E122" t="s">
        <v>127</v>
      </c>
      <c r="F122" t="s">
        <v>128</v>
      </c>
    </row>
    <row r="123" spans="2:6" hidden="1" x14ac:dyDescent="0.25">
      <c r="B123" t="s">
        <v>395</v>
      </c>
      <c r="C123" s="28">
        <v>55082</v>
      </c>
      <c r="D123" t="s">
        <v>396</v>
      </c>
      <c r="E123" t="s">
        <v>127</v>
      </c>
      <c r="F123" t="s">
        <v>128</v>
      </c>
    </row>
    <row r="124" spans="2:6" hidden="1" x14ac:dyDescent="0.25">
      <c r="B124" t="s">
        <v>397</v>
      </c>
      <c r="C124" s="28">
        <v>101000</v>
      </c>
      <c r="D124" t="s">
        <v>398</v>
      </c>
      <c r="E124" t="s">
        <v>127</v>
      </c>
      <c r="F124" t="s">
        <v>191</v>
      </c>
    </row>
    <row r="125" spans="2:6" hidden="1" x14ac:dyDescent="0.25">
      <c r="B125" t="s">
        <v>399</v>
      </c>
      <c r="C125" s="28">
        <v>51577</v>
      </c>
      <c r="D125" t="s">
        <v>400</v>
      </c>
      <c r="E125" t="s">
        <v>351</v>
      </c>
      <c r="F125" t="s">
        <v>110</v>
      </c>
    </row>
    <row r="126" spans="2:6" hidden="1" x14ac:dyDescent="0.25">
      <c r="B126" t="s">
        <v>401</v>
      </c>
      <c r="C126" s="28">
        <v>44000</v>
      </c>
      <c r="D126" t="s">
        <v>402</v>
      </c>
      <c r="E126" t="s">
        <v>127</v>
      </c>
      <c r="F126" t="s">
        <v>121</v>
      </c>
    </row>
    <row r="127" spans="2:6" hidden="1" x14ac:dyDescent="0.25">
      <c r="B127" t="s">
        <v>403</v>
      </c>
      <c r="C127" s="28">
        <v>41040</v>
      </c>
      <c r="D127" t="s">
        <v>404</v>
      </c>
      <c r="E127" t="s">
        <v>405</v>
      </c>
      <c r="F127" t="s">
        <v>110</v>
      </c>
    </row>
    <row r="128" spans="2:6" hidden="1" x14ac:dyDescent="0.25">
      <c r="B128" t="s">
        <v>406</v>
      </c>
      <c r="C128" s="28">
        <v>56000</v>
      </c>
      <c r="D128" t="s">
        <v>407</v>
      </c>
      <c r="E128" t="s">
        <v>127</v>
      </c>
      <c r="F128" t="s">
        <v>161</v>
      </c>
    </row>
    <row r="129" spans="2:6" hidden="1" x14ac:dyDescent="0.25">
      <c r="B129" t="s">
        <v>408</v>
      </c>
      <c r="C129" s="28">
        <v>76000</v>
      </c>
      <c r="D129" t="s">
        <v>409</v>
      </c>
      <c r="E129" t="s">
        <v>127</v>
      </c>
      <c r="F129" t="s">
        <v>128</v>
      </c>
    </row>
    <row r="130" spans="2:6" hidden="1" x14ac:dyDescent="0.25">
      <c r="B130" t="s">
        <v>410</v>
      </c>
      <c r="C130" s="28">
        <v>50149</v>
      </c>
      <c r="D130" t="s">
        <v>411</v>
      </c>
      <c r="E130" t="s">
        <v>412</v>
      </c>
      <c r="F130" t="s">
        <v>110</v>
      </c>
    </row>
    <row r="131" spans="2:6" hidden="1" x14ac:dyDescent="0.25">
      <c r="B131" t="s">
        <v>413</v>
      </c>
      <c r="C131" s="28">
        <v>90000</v>
      </c>
      <c r="D131" t="s">
        <v>414</v>
      </c>
      <c r="E131" t="s">
        <v>120</v>
      </c>
      <c r="F131" t="s">
        <v>191</v>
      </c>
    </row>
    <row r="132" spans="2:6" hidden="1" x14ac:dyDescent="0.25">
      <c r="B132" t="s">
        <v>415</v>
      </c>
      <c r="C132" s="28">
        <v>95500</v>
      </c>
      <c r="D132" t="s">
        <v>416</v>
      </c>
      <c r="E132" t="s">
        <v>127</v>
      </c>
      <c r="F132" t="s">
        <v>191</v>
      </c>
    </row>
    <row r="133" spans="2:6" hidden="1" x14ac:dyDescent="0.25">
      <c r="B133" t="s">
        <v>417</v>
      </c>
      <c r="C133" s="28">
        <v>50000</v>
      </c>
      <c r="D133" t="s">
        <v>418</v>
      </c>
      <c r="E133" t="s">
        <v>127</v>
      </c>
      <c r="F133" t="s">
        <v>128</v>
      </c>
    </row>
    <row r="134" spans="2:6" x14ac:dyDescent="0.25">
      <c r="B134" t="s">
        <v>419</v>
      </c>
      <c r="C134" s="28">
        <v>60000</v>
      </c>
      <c r="D134" t="s">
        <v>420</v>
      </c>
      <c r="E134" t="s">
        <v>116</v>
      </c>
      <c r="F134" t="s">
        <v>117</v>
      </c>
    </row>
    <row r="135" spans="2:6" x14ac:dyDescent="0.25">
      <c r="B135" t="s">
        <v>421</v>
      </c>
      <c r="C135" s="28">
        <v>66349</v>
      </c>
      <c r="D135" t="s">
        <v>422</v>
      </c>
      <c r="E135" t="s">
        <v>116</v>
      </c>
      <c r="F135" t="s">
        <v>117</v>
      </c>
    </row>
    <row r="136" spans="2:6" hidden="1" x14ac:dyDescent="0.25">
      <c r="B136" t="s">
        <v>423</v>
      </c>
      <c r="C136" s="28">
        <v>45427</v>
      </c>
      <c r="D136" t="s">
        <v>424</v>
      </c>
      <c r="E136" t="s">
        <v>152</v>
      </c>
      <c r="F136" t="s">
        <v>153</v>
      </c>
    </row>
    <row r="137" spans="2:6" hidden="1" x14ac:dyDescent="0.25">
      <c r="B137" t="s">
        <v>425</v>
      </c>
      <c r="C137" s="28">
        <v>66965</v>
      </c>
      <c r="D137" t="s">
        <v>282</v>
      </c>
      <c r="E137" t="s">
        <v>127</v>
      </c>
      <c r="F137" t="s">
        <v>128</v>
      </c>
    </row>
    <row r="138" spans="2:6" hidden="1" x14ac:dyDescent="0.25">
      <c r="B138" t="s">
        <v>426</v>
      </c>
      <c r="C138" s="28">
        <v>62567</v>
      </c>
      <c r="D138" t="s">
        <v>427</v>
      </c>
      <c r="E138" t="s">
        <v>149</v>
      </c>
      <c r="F138" t="s">
        <v>428</v>
      </c>
    </row>
    <row r="139" spans="2:6" hidden="1" x14ac:dyDescent="0.25">
      <c r="B139" t="s">
        <v>429</v>
      </c>
      <c r="C139" s="28">
        <v>60432</v>
      </c>
      <c r="D139" t="s">
        <v>430</v>
      </c>
      <c r="E139" t="s">
        <v>120</v>
      </c>
      <c r="F139" t="s">
        <v>431</v>
      </c>
    </row>
    <row r="140" spans="2:6" hidden="1" x14ac:dyDescent="0.25">
      <c r="B140" t="s">
        <v>432</v>
      </c>
      <c r="C140" s="28">
        <v>49844</v>
      </c>
      <c r="D140" t="s">
        <v>433</v>
      </c>
      <c r="E140" t="s">
        <v>434</v>
      </c>
      <c r="F140" t="s">
        <v>110</v>
      </c>
    </row>
    <row r="141" spans="2:6" hidden="1" x14ac:dyDescent="0.25">
      <c r="B141" t="s">
        <v>435</v>
      </c>
      <c r="C141" s="28">
        <v>51500</v>
      </c>
      <c r="D141" t="s">
        <v>436</v>
      </c>
      <c r="E141" t="s">
        <v>139</v>
      </c>
      <c r="F141" t="s">
        <v>110</v>
      </c>
    </row>
    <row r="142" spans="2:6" hidden="1" x14ac:dyDescent="0.25">
      <c r="B142" t="s">
        <v>437</v>
      </c>
      <c r="C142" s="28">
        <v>40000</v>
      </c>
      <c r="D142" t="s">
        <v>438</v>
      </c>
      <c r="E142" t="s">
        <v>296</v>
      </c>
      <c r="F142" t="s">
        <v>110</v>
      </c>
    </row>
    <row r="143" spans="2:6" hidden="1" x14ac:dyDescent="0.25">
      <c r="B143" t="s">
        <v>437</v>
      </c>
      <c r="C143" s="28">
        <v>40500</v>
      </c>
      <c r="D143" t="s">
        <v>295</v>
      </c>
      <c r="E143" t="s">
        <v>296</v>
      </c>
      <c r="F143" t="s">
        <v>110</v>
      </c>
    </row>
    <row r="144" spans="2:6" hidden="1" x14ac:dyDescent="0.25">
      <c r="B144" t="s">
        <v>439</v>
      </c>
      <c r="C144" s="28">
        <v>55926</v>
      </c>
      <c r="D144" t="s">
        <v>295</v>
      </c>
      <c r="E144" t="s">
        <v>296</v>
      </c>
      <c r="F144" t="s">
        <v>440</v>
      </c>
    </row>
    <row r="145" spans="2:6" hidden="1" x14ac:dyDescent="0.25">
      <c r="B145" t="s">
        <v>441</v>
      </c>
      <c r="C145" s="28">
        <v>50000</v>
      </c>
      <c r="D145" t="s">
        <v>442</v>
      </c>
      <c r="E145" t="s">
        <v>443</v>
      </c>
      <c r="F145" t="s">
        <v>110</v>
      </c>
    </row>
    <row r="146" spans="2:6" hidden="1" x14ac:dyDescent="0.25">
      <c r="B146" t="s">
        <v>444</v>
      </c>
      <c r="C146" s="28">
        <v>49000</v>
      </c>
      <c r="D146" t="s">
        <v>212</v>
      </c>
      <c r="E146" t="s">
        <v>213</v>
      </c>
      <c r="F146" t="s">
        <v>110</v>
      </c>
    </row>
    <row r="147" spans="2:6" hidden="1" x14ac:dyDescent="0.25">
      <c r="B147" t="s">
        <v>445</v>
      </c>
      <c r="C147" s="28">
        <v>52872</v>
      </c>
      <c r="D147" t="s">
        <v>446</v>
      </c>
      <c r="E147" t="s">
        <v>447</v>
      </c>
      <c r="F147" t="s">
        <v>110</v>
      </c>
    </row>
    <row r="148" spans="2:6" hidden="1" x14ac:dyDescent="0.25">
      <c r="B148" t="s">
        <v>448</v>
      </c>
      <c r="C148" s="28">
        <v>87523</v>
      </c>
      <c r="D148" t="s">
        <v>206</v>
      </c>
      <c r="E148" t="s">
        <v>207</v>
      </c>
      <c r="F148" t="s">
        <v>110</v>
      </c>
    </row>
    <row r="149" spans="2:6" hidden="1" x14ac:dyDescent="0.25">
      <c r="B149" t="s">
        <v>449</v>
      </c>
      <c r="C149" s="28">
        <v>58306</v>
      </c>
      <c r="D149" t="s">
        <v>450</v>
      </c>
      <c r="E149" t="s">
        <v>131</v>
      </c>
      <c r="F149" t="s">
        <v>110</v>
      </c>
    </row>
    <row r="150" spans="2:6" hidden="1" x14ac:dyDescent="0.25">
      <c r="B150" t="s">
        <v>451</v>
      </c>
      <c r="C150" s="28">
        <v>53600</v>
      </c>
      <c r="D150" t="s">
        <v>452</v>
      </c>
      <c r="E150" t="s">
        <v>213</v>
      </c>
      <c r="F150" t="s">
        <v>110</v>
      </c>
    </row>
    <row r="151" spans="2:6" hidden="1" x14ac:dyDescent="0.25">
      <c r="B151" t="s">
        <v>453</v>
      </c>
      <c r="C151" s="28">
        <v>42648</v>
      </c>
      <c r="D151" t="s">
        <v>454</v>
      </c>
      <c r="E151" t="s">
        <v>207</v>
      </c>
      <c r="F151" t="s">
        <v>110</v>
      </c>
    </row>
    <row r="152" spans="2:6" hidden="1" x14ac:dyDescent="0.25">
      <c r="B152" t="s">
        <v>455</v>
      </c>
      <c r="C152" s="28">
        <v>45925</v>
      </c>
      <c r="D152" t="s">
        <v>456</v>
      </c>
      <c r="E152" t="s">
        <v>457</v>
      </c>
      <c r="F152" t="s">
        <v>110</v>
      </c>
    </row>
    <row r="153" spans="2:6" hidden="1" x14ac:dyDescent="0.25">
      <c r="B153" t="s">
        <v>458</v>
      </c>
      <c r="C153" s="28">
        <v>65647</v>
      </c>
      <c r="D153" t="s">
        <v>459</v>
      </c>
      <c r="E153" t="s">
        <v>201</v>
      </c>
      <c r="F153" t="s">
        <v>110</v>
      </c>
    </row>
    <row r="154" spans="2:6" hidden="1" x14ac:dyDescent="0.25">
      <c r="B154" t="s">
        <v>460</v>
      </c>
      <c r="C154" s="28">
        <v>45000</v>
      </c>
      <c r="D154" t="s">
        <v>461</v>
      </c>
      <c r="E154" t="s">
        <v>462</v>
      </c>
      <c r="F154" t="s">
        <v>110</v>
      </c>
    </row>
    <row r="155" spans="2:6" hidden="1" x14ac:dyDescent="0.25">
      <c r="B155" t="s">
        <v>463</v>
      </c>
      <c r="C155" s="28">
        <v>52000</v>
      </c>
      <c r="D155" t="s">
        <v>464</v>
      </c>
      <c r="E155" t="s">
        <v>447</v>
      </c>
      <c r="F155" t="s">
        <v>110</v>
      </c>
    </row>
    <row r="156" spans="2:6" hidden="1" x14ac:dyDescent="0.25">
      <c r="B156" t="s">
        <v>465</v>
      </c>
      <c r="C156" s="28">
        <v>60044</v>
      </c>
      <c r="D156" t="s">
        <v>466</v>
      </c>
      <c r="E156" t="s">
        <v>131</v>
      </c>
      <c r="F156" t="s">
        <v>110</v>
      </c>
    </row>
    <row r="157" spans="2:6" hidden="1" x14ac:dyDescent="0.25">
      <c r="B157" t="s">
        <v>467</v>
      </c>
      <c r="C157" s="28">
        <v>45000</v>
      </c>
      <c r="D157" t="s">
        <v>468</v>
      </c>
      <c r="E157" t="s">
        <v>131</v>
      </c>
      <c r="F157" t="s">
        <v>110</v>
      </c>
    </row>
    <row r="158" spans="2:6" hidden="1" x14ac:dyDescent="0.25">
      <c r="B158" t="s">
        <v>469</v>
      </c>
      <c r="C158" s="28">
        <v>50476</v>
      </c>
      <c r="D158" t="s">
        <v>470</v>
      </c>
      <c r="E158" t="s">
        <v>201</v>
      </c>
      <c r="F158" t="s">
        <v>110</v>
      </c>
    </row>
    <row r="159" spans="2:6" hidden="1" x14ac:dyDescent="0.25">
      <c r="B159" t="s">
        <v>471</v>
      </c>
      <c r="C159" s="28">
        <v>82238</v>
      </c>
      <c r="D159" t="s">
        <v>472</v>
      </c>
      <c r="E159" t="s">
        <v>131</v>
      </c>
      <c r="F159" t="s">
        <v>110</v>
      </c>
    </row>
    <row r="160" spans="2:6" hidden="1" x14ac:dyDescent="0.25">
      <c r="B160" t="s">
        <v>473</v>
      </c>
      <c r="C160" s="28">
        <v>42055</v>
      </c>
      <c r="D160" t="s">
        <v>461</v>
      </c>
      <c r="E160" t="s">
        <v>462</v>
      </c>
      <c r="F160" t="s">
        <v>234</v>
      </c>
    </row>
    <row r="161" spans="2:6" hidden="1" x14ac:dyDescent="0.25">
      <c r="B161" t="s">
        <v>474</v>
      </c>
      <c r="C161" s="28">
        <v>46018</v>
      </c>
      <c r="D161" t="s">
        <v>475</v>
      </c>
      <c r="E161" t="s">
        <v>447</v>
      </c>
      <c r="F161" t="s">
        <v>110</v>
      </c>
    </row>
    <row r="162" spans="2:6" hidden="1" x14ac:dyDescent="0.25">
      <c r="B162" t="s">
        <v>476</v>
      </c>
      <c r="C162" s="28">
        <v>60000</v>
      </c>
      <c r="D162" t="s">
        <v>477</v>
      </c>
      <c r="E162" t="s">
        <v>131</v>
      </c>
      <c r="F162" t="s">
        <v>110</v>
      </c>
    </row>
    <row r="163" spans="2:6" hidden="1" x14ac:dyDescent="0.25">
      <c r="B163" t="s">
        <v>478</v>
      </c>
      <c r="C163" s="28">
        <v>42056</v>
      </c>
      <c r="D163" t="s">
        <v>479</v>
      </c>
      <c r="E163" t="s">
        <v>480</v>
      </c>
      <c r="F163" t="s">
        <v>110</v>
      </c>
    </row>
    <row r="164" spans="2:6" hidden="1" x14ac:dyDescent="0.25">
      <c r="B164" t="s">
        <v>481</v>
      </c>
      <c r="C164" s="28">
        <v>41654</v>
      </c>
      <c r="D164" t="s">
        <v>482</v>
      </c>
      <c r="E164" t="s">
        <v>213</v>
      </c>
      <c r="F164" t="s">
        <v>110</v>
      </c>
    </row>
    <row r="165" spans="2:6" hidden="1" x14ac:dyDescent="0.25">
      <c r="B165" t="s">
        <v>483</v>
      </c>
      <c r="C165" s="28">
        <v>42000</v>
      </c>
      <c r="D165" t="s">
        <v>484</v>
      </c>
      <c r="E165" t="s">
        <v>485</v>
      </c>
      <c r="F165" t="s">
        <v>110</v>
      </c>
    </row>
    <row r="166" spans="2:6" hidden="1" x14ac:dyDescent="0.25">
      <c r="B166" t="s">
        <v>486</v>
      </c>
      <c r="C166" s="28">
        <v>45500</v>
      </c>
      <c r="D166" t="s">
        <v>466</v>
      </c>
      <c r="E166" t="s">
        <v>131</v>
      </c>
      <c r="F166" t="s">
        <v>110</v>
      </c>
    </row>
    <row r="167" spans="2:6" hidden="1" x14ac:dyDescent="0.25">
      <c r="B167" t="s">
        <v>487</v>
      </c>
      <c r="C167" s="28">
        <v>56713</v>
      </c>
      <c r="D167" t="s">
        <v>488</v>
      </c>
      <c r="E167" t="s">
        <v>207</v>
      </c>
      <c r="F167" t="s">
        <v>110</v>
      </c>
    </row>
    <row r="168" spans="2:6" hidden="1" x14ac:dyDescent="0.25">
      <c r="B168" t="s">
        <v>489</v>
      </c>
      <c r="C168" s="28">
        <v>50466</v>
      </c>
      <c r="D168" t="s">
        <v>459</v>
      </c>
      <c r="E168" t="s">
        <v>201</v>
      </c>
      <c r="F168" t="s">
        <v>110</v>
      </c>
    </row>
    <row r="169" spans="2:6" hidden="1" x14ac:dyDescent="0.25">
      <c r="B169" t="s">
        <v>490</v>
      </c>
      <c r="C169" s="28">
        <v>49540</v>
      </c>
      <c r="D169" t="s">
        <v>212</v>
      </c>
      <c r="E169" t="s">
        <v>213</v>
      </c>
      <c r="F169" t="s">
        <v>491</v>
      </c>
    </row>
    <row r="170" spans="2:6" hidden="1" x14ac:dyDescent="0.25">
      <c r="B170" t="s">
        <v>492</v>
      </c>
      <c r="C170" s="28">
        <v>51389</v>
      </c>
      <c r="D170" t="s">
        <v>212</v>
      </c>
      <c r="E170" t="s">
        <v>213</v>
      </c>
      <c r="F170" t="s">
        <v>110</v>
      </c>
    </row>
    <row r="171" spans="2:6" hidden="1" x14ac:dyDescent="0.25">
      <c r="B171" t="s">
        <v>493</v>
      </c>
      <c r="C171" s="28">
        <v>55400</v>
      </c>
      <c r="D171" t="s">
        <v>494</v>
      </c>
      <c r="E171" t="s">
        <v>495</v>
      </c>
      <c r="F171" t="s">
        <v>110</v>
      </c>
    </row>
    <row r="172" spans="2:6" hidden="1" x14ac:dyDescent="0.25">
      <c r="B172" t="s">
        <v>496</v>
      </c>
      <c r="C172" s="28">
        <v>40320</v>
      </c>
      <c r="D172" t="s">
        <v>497</v>
      </c>
      <c r="E172" t="s">
        <v>213</v>
      </c>
      <c r="F172" t="s">
        <v>110</v>
      </c>
    </row>
    <row r="173" spans="2:6" hidden="1" x14ac:dyDescent="0.25">
      <c r="B173" t="s">
        <v>498</v>
      </c>
      <c r="C173" s="28">
        <v>55000</v>
      </c>
      <c r="D173" t="s">
        <v>499</v>
      </c>
      <c r="E173" t="s">
        <v>500</v>
      </c>
      <c r="F173" t="s">
        <v>161</v>
      </c>
    </row>
    <row r="174" spans="2:6" hidden="1" x14ac:dyDescent="0.25">
      <c r="B174" t="s">
        <v>501</v>
      </c>
      <c r="C174" s="28">
        <v>48000</v>
      </c>
      <c r="D174" t="s">
        <v>502</v>
      </c>
      <c r="E174" t="s">
        <v>213</v>
      </c>
      <c r="F174" t="s">
        <v>110</v>
      </c>
    </row>
    <row r="175" spans="2:6" hidden="1" x14ac:dyDescent="0.25">
      <c r="B175" t="s">
        <v>503</v>
      </c>
      <c r="C175" s="28">
        <v>45200</v>
      </c>
      <c r="D175" t="s">
        <v>504</v>
      </c>
      <c r="E175" t="s">
        <v>131</v>
      </c>
      <c r="F175" t="s">
        <v>110</v>
      </c>
    </row>
    <row r="176" spans="2:6" hidden="1" x14ac:dyDescent="0.25">
      <c r="B176" t="s">
        <v>505</v>
      </c>
      <c r="C176" s="28">
        <v>52469</v>
      </c>
      <c r="D176" t="s">
        <v>506</v>
      </c>
      <c r="E176" t="s">
        <v>296</v>
      </c>
      <c r="F176" t="s">
        <v>110</v>
      </c>
    </row>
    <row r="177" spans="2:6" hidden="1" x14ac:dyDescent="0.25">
      <c r="B177" t="s">
        <v>507</v>
      </c>
      <c r="C177" s="28">
        <v>60000</v>
      </c>
      <c r="D177" t="s">
        <v>508</v>
      </c>
      <c r="E177" t="s">
        <v>447</v>
      </c>
      <c r="F177" t="s">
        <v>110</v>
      </c>
    </row>
    <row r="178" spans="2:6" hidden="1" x14ac:dyDescent="0.25">
      <c r="B178" t="s">
        <v>509</v>
      </c>
      <c r="C178" s="28">
        <v>40312</v>
      </c>
      <c r="D178" t="s">
        <v>510</v>
      </c>
      <c r="E178" t="s">
        <v>511</v>
      </c>
      <c r="F178" t="s">
        <v>110</v>
      </c>
    </row>
    <row r="179" spans="2:6" hidden="1" x14ac:dyDescent="0.25">
      <c r="B179" t="s">
        <v>512</v>
      </c>
      <c r="C179" s="28">
        <v>42500</v>
      </c>
      <c r="D179" t="s">
        <v>513</v>
      </c>
      <c r="E179" t="s">
        <v>511</v>
      </c>
      <c r="F179" t="s">
        <v>110</v>
      </c>
    </row>
    <row r="180" spans="2:6" hidden="1" x14ac:dyDescent="0.25">
      <c r="B180" t="s">
        <v>514</v>
      </c>
      <c r="C180" s="28">
        <v>80593</v>
      </c>
      <c r="D180" t="s">
        <v>515</v>
      </c>
      <c r="E180" t="s">
        <v>480</v>
      </c>
      <c r="F180" t="s">
        <v>110</v>
      </c>
    </row>
    <row r="181" spans="2:6" hidden="1" x14ac:dyDescent="0.25">
      <c r="B181" t="s">
        <v>516</v>
      </c>
      <c r="C181" s="28">
        <v>47017</v>
      </c>
      <c r="D181" t="s">
        <v>365</v>
      </c>
      <c r="E181" t="s">
        <v>366</v>
      </c>
      <c r="F181" t="s">
        <v>110</v>
      </c>
    </row>
    <row r="182" spans="2:6" hidden="1" x14ac:dyDescent="0.25">
      <c r="B182" t="s">
        <v>517</v>
      </c>
      <c r="C182" s="28">
        <v>51796</v>
      </c>
      <c r="D182" t="s">
        <v>518</v>
      </c>
      <c r="E182" t="s">
        <v>511</v>
      </c>
      <c r="F182" t="s">
        <v>110</v>
      </c>
    </row>
    <row r="183" spans="2:6" hidden="1" x14ac:dyDescent="0.25">
      <c r="B183" t="s">
        <v>519</v>
      </c>
      <c r="C183" s="28">
        <v>59283</v>
      </c>
      <c r="D183" t="s">
        <v>520</v>
      </c>
      <c r="E183" t="s">
        <v>495</v>
      </c>
      <c r="F183" t="s">
        <v>110</v>
      </c>
    </row>
    <row r="184" spans="2:6" hidden="1" x14ac:dyDescent="0.25">
      <c r="B184" t="s">
        <v>521</v>
      </c>
      <c r="C184" s="28">
        <v>41500</v>
      </c>
      <c r="D184" t="s">
        <v>522</v>
      </c>
      <c r="E184" t="s">
        <v>207</v>
      </c>
      <c r="F184" t="s">
        <v>110</v>
      </c>
    </row>
    <row r="185" spans="2:6" hidden="1" x14ac:dyDescent="0.25">
      <c r="B185" t="s">
        <v>523</v>
      </c>
      <c r="C185" s="28">
        <v>45574</v>
      </c>
      <c r="D185" t="s">
        <v>515</v>
      </c>
      <c r="E185" t="s">
        <v>480</v>
      </c>
      <c r="F185" t="s">
        <v>110</v>
      </c>
    </row>
    <row r="186" spans="2:6" hidden="1" x14ac:dyDescent="0.25">
      <c r="B186" t="s">
        <v>524</v>
      </c>
      <c r="C186" s="28">
        <v>55933</v>
      </c>
      <c r="D186" t="s">
        <v>365</v>
      </c>
      <c r="E186" t="s">
        <v>366</v>
      </c>
      <c r="F186" t="s">
        <v>525</v>
      </c>
    </row>
    <row r="187" spans="2:6" hidden="1" x14ac:dyDescent="0.25">
      <c r="B187" t="s">
        <v>526</v>
      </c>
      <c r="C187" s="28">
        <v>41000</v>
      </c>
      <c r="D187" t="s">
        <v>494</v>
      </c>
      <c r="E187" t="s">
        <v>495</v>
      </c>
      <c r="F187" t="s">
        <v>110</v>
      </c>
    </row>
    <row r="188" spans="2:6" hidden="1" x14ac:dyDescent="0.25">
      <c r="B188" t="s">
        <v>527</v>
      </c>
      <c r="C188" s="28">
        <v>46083</v>
      </c>
      <c r="D188" t="s">
        <v>528</v>
      </c>
      <c r="E188" t="s">
        <v>213</v>
      </c>
      <c r="F188" t="s">
        <v>110</v>
      </c>
    </row>
    <row r="189" spans="2:6" hidden="1" x14ac:dyDescent="0.25">
      <c r="B189" t="s">
        <v>529</v>
      </c>
      <c r="C189" s="28">
        <v>45000</v>
      </c>
      <c r="D189" t="s">
        <v>472</v>
      </c>
      <c r="E189" t="s">
        <v>131</v>
      </c>
      <c r="F189" t="s">
        <v>110</v>
      </c>
    </row>
    <row r="190" spans="2:6" hidden="1" x14ac:dyDescent="0.25">
      <c r="B190" t="s">
        <v>530</v>
      </c>
      <c r="C190" s="28">
        <v>40000</v>
      </c>
      <c r="D190" t="s">
        <v>531</v>
      </c>
      <c r="E190" t="s">
        <v>532</v>
      </c>
      <c r="F190" t="s">
        <v>110</v>
      </c>
    </row>
    <row r="191" spans="2:6" hidden="1" x14ac:dyDescent="0.25">
      <c r="B191" t="s">
        <v>533</v>
      </c>
      <c r="C191" s="28">
        <v>51081</v>
      </c>
      <c r="D191" t="s">
        <v>450</v>
      </c>
      <c r="E191" t="s">
        <v>131</v>
      </c>
      <c r="F191" t="s">
        <v>110</v>
      </c>
    </row>
    <row r="192" spans="2:6" hidden="1" x14ac:dyDescent="0.25">
      <c r="B192" t="s">
        <v>534</v>
      </c>
      <c r="C192" s="28">
        <v>45625</v>
      </c>
      <c r="D192" t="s">
        <v>535</v>
      </c>
      <c r="E192" t="s">
        <v>447</v>
      </c>
      <c r="F192" t="s">
        <v>110</v>
      </c>
    </row>
    <row r="193" spans="2:6" hidden="1" x14ac:dyDescent="0.25">
      <c r="B193" t="s">
        <v>536</v>
      </c>
      <c r="C193" s="28">
        <v>63186</v>
      </c>
      <c r="D193" t="s">
        <v>206</v>
      </c>
      <c r="E193" t="s">
        <v>207</v>
      </c>
      <c r="F193" t="s">
        <v>110</v>
      </c>
    </row>
    <row r="194" spans="2:6" hidden="1" x14ac:dyDescent="0.25">
      <c r="B194" t="s">
        <v>537</v>
      </c>
      <c r="C194" s="28">
        <v>45500</v>
      </c>
      <c r="D194" t="s">
        <v>538</v>
      </c>
      <c r="E194" t="s">
        <v>207</v>
      </c>
      <c r="F194" t="s">
        <v>110</v>
      </c>
    </row>
    <row r="195" spans="2:6" hidden="1" x14ac:dyDescent="0.25">
      <c r="B195" t="s">
        <v>539</v>
      </c>
      <c r="C195" s="28">
        <v>50000</v>
      </c>
      <c r="D195" t="s">
        <v>540</v>
      </c>
      <c r="E195" t="s">
        <v>131</v>
      </c>
      <c r="F195" t="s">
        <v>110</v>
      </c>
    </row>
    <row r="196" spans="2:6" hidden="1" x14ac:dyDescent="0.25">
      <c r="B196" t="s">
        <v>541</v>
      </c>
      <c r="C196" s="28">
        <v>43494</v>
      </c>
      <c r="D196" t="s">
        <v>212</v>
      </c>
      <c r="E196" t="s">
        <v>213</v>
      </c>
      <c r="F196" t="s">
        <v>110</v>
      </c>
    </row>
    <row r="197" spans="2:6" hidden="1" x14ac:dyDescent="0.25">
      <c r="B197" t="s">
        <v>542</v>
      </c>
      <c r="C197" s="28">
        <v>45500</v>
      </c>
      <c r="D197" t="s">
        <v>543</v>
      </c>
      <c r="E197" t="s">
        <v>296</v>
      </c>
      <c r="F197" t="s">
        <v>110</v>
      </c>
    </row>
    <row r="198" spans="2:6" hidden="1" x14ac:dyDescent="0.25">
      <c r="B198" t="s">
        <v>544</v>
      </c>
      <c r="C198" s="28">
        <v>40000</v>
      </c>
      <c r="D198" t="s">
        <v>545</v>
      </c>
      <c r="E198" t="s">
        <v>296</v>
      </c>
      <c r="F198" t="s">
        <v>110</v>
      </c>
    </row>
    <row r="199" spans="2:6" hidden="1" x14ac:dyDescent="0.25">
      <c r="B199" t="s">
        <v>546</v>
      </c>
      <c r="C199" s="28">
        <v>80354</v>
      </c>
      <c r="D199" t="s">
        <v>355</v>
      </c>
      <c r="E199" t="s">
        <v>296</v>
      </c>
      <c r="F199" t="s">
        <v>110</v>
      </c>
    </row>
    <row r="200" spans="2:6" hidden="1" x14ac:dyDescent="0.25">
      <c r="B200" t="s">
        <v>547</v>
      </c>
      <c r="C200" s="28">
        <v>54048</v>
      </c>
      <c r="D200" t="s">
        <v>548</v>
      </c>
      <c r="E200" t="s">
        <v>131</v>
      </c>
      <c r="F200" t="s">
        <v>110</v>
      </c>
    </row>
    <row r="201" spans="2:6" hidden="1" x14ac:dyDescent="0.25">
      <c r="B201" t="s">
        <v>549</v>
      </c>
      <c r="C201" s="28">
        <v>48314</v>
      </c>
      <c r="D201" t="s">
        <v>212</v>
      </c>
      <c r="E201" t="s">
        <v>213</v>
      </c>
      <c r="F201" t="s">
        <v>110</v>
      </c>
    </row>
    <row r="202" spans="2:6" hidden="1" x14ac:dyDescent="0.25">
      <c r="B202" t="s">
        <v>550</v>
      </c>
      <c r="C202" s="28">
        <v>43000</v>
      </c>
      <c r="D202" t="s">
        <v>515</v>
      </c>
      <c r="E202" t="s">
        <v>480</v>
      </c>
      <c r="F202" t="s">
        <v>110</v>
      </c>
    </row>
    <row r="203" spans="2:6" hidden="1" x14ac:dyDescent="0.25">
      <c r="B203" t="s">
        <v>551</v>
      </c>
      <c r="C203" s="28">
        <v>56347</v>
      </c>
      <c r="D203" t="s">
        <v>288</v>
      </c>
      <c r="E203" t="s">
        <v>105</v>
      </c>
      <c r="F203" t="s">
        <v>552</v>
      </c>
    </row>
    <row r="204" spans="2:6" hidden="1" x14ac:dyDescent="0.25">
      <c r="B204" t="s">
        <v>553</v>
      </c>
      <c r="C204" s="28">
        <v>120000</v>
      </c>
      <c r="D204" t="s">
        <v>554</v>
      </c>
      <c r="E204" t="s">
        <v>139</v>
      </c>
      <c r="F204" t="s">
        <v>191</v>
      </c>
    </row>
    <row r="205" spans="2:6" hidden="1" x14ac:dyDescent="0.25">
      <c r="B205" t="s">
        <v>555</v>
      </c>
      <c r="C205" s="28">
        <v>76867</v>
      </c>
      <c r="D205" t="s">
        <v>556</v>
      </c>
      <c r="E205" t="s">
        <v>127</v>
      </c>
      <c r="F205" t="s">
        <v>128</v>
      </c>
    </row>
    <row r="206" spans="2:6" hidden="1" x14ac:dyDescent="0.25">
      <c r="B206" t="s">
        <v>557</v>
      </c>
      <c r="C206" s="28">
        <v>52480</v>
      </c>
      <c r="D206" t="s">
        <v>558</v>
      </c>
      <c r="E206" t="s">
        <v>127</v>
      </c>
      <c r="F206" t="s">
        <v>128</v>
      </c>
    </row>
    <row r="207" spans="2:6" hidden="1" x14ac:dyDescent="0.25">
      <c r="B207" t="s">
        <v>559</v>
      </c>
      <c r="C207" s="28">
        <v>45000</v>
      </c>
      <c r="D207" t="s">
        <v>560</v>
      </c>
      <c r="E207" t="s">
        <v>116</v>
      </c>
      <c r="F207" t="s">
        <v>110</v>
      </c>
    </row>
    <row r="208" spans="2:6" hidden="1" x14ac:dyDescent="0.25">
      <c r="B208" t="s">
        <v>561</v>
      </c>
      <c r="C208" s="28">
        <v>68349</v>
      </c>
      <c r="D208" t="s">
        <v>562</v>
      </c>
      <c r="E208" t="s">
        <v>127</v>
      </c>
      <c r="F208" t="s">
        <v>128</v>
      </c>
    </row>
    <row r="209" spans="2:6" hidden="1" x14ac:dyDescent="0.25">
      <c r="B209" t="s">
        <v>563</v>
      </c>
      <c r="C209" s="28">
        <v>91704</v>
      </c>
      <c r="D209" t="s">
        <v>564</v>
      </c>
      <c r="E209" t="s">
        <v>127</v>
      </c>
      <c r="F209" t="s">
        <v>128</v>
      </c>
    </row>
    <row r="210" spans="2:6" x14ac:dyDescent="0.25">
      <c r="B210" t="s">
        <v>565</v>
      </c>
      <c r="C210" s="28">
        <v>40000</v>
      </c>
      <c r="D210" t="s">
        <v>566</v>
      </c>
      <c r="E210" t="s">
        <v>116</v>
      </c>
      <c r="F210" t="s">
        <v>117</v>
      </c>
    </row>
    <row r="211" spans="2:6" hidden="1" x14ac:dyDescent="0.25">
      <c r="B211" t="s">
        <v>567</v>
      </c>
      <c r="C211" s="28">
        <v>45000</v>
      </c>
      <c r="D211" t="s">
        <v>568</v>
      </c>
      <c r="E211" t="s">
        <v>569</v>
      </c>
      <c r="F211" t="s">
        <v>110</v>
      </c>
    </row>
    <row r="212" spans="2:6" hidden="1" x14ac:dyDescent="0.25">
      <c r="B212" t="s">
        <v>570</v>
      </c>
      <c r="C212" s="28">
        <v>43000</v>
      </c>
      <c r="D212" t="s">
        <v>571</v>
      </c>
      <c r="E212" t="s">
        <v>220</v>
      </c>
      <c r="F212" t="s">
        <v>572</v>
      </c>
    </row>
    <row r="213" spans="2:6" hidden="1" x14ac:dyDescent="0.25">
      <c r="B213" t="s">
        <v>573</v>
      </c>
      <c r="C213" s="28">
        <v>130000</v>
      </c>
      <c r="D213" t="s">
        <v>288</v>
      </c>
      <c r="E213" t="s">
        <v>105</v>
      </c>
      <c r="F213" t="s">
        <v>121</v>
      </c>
    </row>
    <row r="214" spans="2:6" hidden="1" x14ac:dyDescent="0.25">
      <c r="B214" t="s">
        <v>574</v>
      </c>
      <c r="C214" s="28">
        <v>50000</v>
      </c>
      <c r="D214" t="s">
        <v>575</v>
      </c>
      <c r="E214" t="s">
        <v>127</v>
      </c>
      <c r="F214" t="s">
        <v>128</v>
      </c>
    </row>
    <row r="215" spans="2:6" hidden="1" x14ac:dyDescent="0.25">
      <c r="B215" t="s">
        <v>576</v>
      </c>
      <c r="C215" s="28">
        <v>94700</v>
      </c>
      <c r="D215" t="s">
        <v>427</v>
      </c>
      <c r="E215" t="s">
        <v>149</v>
      </c>
      <c r="F215" t="s">
        <v>110</v>
      </c>
    </row>
    <row r="216" spans="2:6" hidden="1" x14ac:dyDescent="0.25">
      <c r="B216" t="s">
        <v>577</v>
      </c>
      <c r="C216" s="28">
        <v>53750</v>
      </c>
      <c r="D216" t="s">
        <v>578</v>
      </c>
      <c r="E216" t="s">
        <v>127</v>
      </c>
      <c r="F216" t="s">
        <v>128</v>
      </c>
    </row>
    <row r="217" spans="2:6" hidden="1" x14ac:dyDescent="0.25">
      <c r="B217" t="s">
        <v>579</v>
      </c>
      <c r="C217" s="28">
        <v>65000</v>
      </c>
      <c r="D217" t="s">
        <v>370</v>
      </c>
      <c r="E217" t="s">
        <v>127</v>
      </c>
      <c r="F217" t="s">
        <v>128</v>
      </c>
    </row>
    <row r="218" spans="2:6" hidden="1" x14ac:dyDescent="0.25">
      <c r="B218" t="s">
        <v>580</v>
      </c>
      <c r="C218" s="28">
        <v>44308</v>
      </c>
      <c r="D218" t="s">
        <v>581</v>
      </c>
      <c r="E218" t="s">
        <v>139</v>
      </c>
      <c r="F218" t="s">
        <v>110</v>
      </c>
    </row>
    <row r="219" spans="2:6" hidden="1" x14ac:dyDescent="0.25">
      <c r="B219" t="s">
        <v>582</v>
      </c>
      <c r="C219" s="28">
        <v>52593</v>
      </c>
      <c r="D219" t="s">
        <v>358</v>
      </c>
      <c r="E219" t="s">
        <v>127</v>
      </c>
      <c r="F219" t="s">
        <v>583</v>
      </c>
    </row>
    <row r="220" spans="2:6" hidden="1" x14ac:dyDescent="0.25">
      <c r="B220" t="s">
        <v>584</v>
      </c>
      <c r="C220" s="28">
        <v>45000</v>
      </c>
      <c r="D220" t="s">
        <v>585</v>
      </c>
      <c r="E220" t="s">
        <v>149</v>
      </c>
      <c r="F220" t="s">
        <v>428</v>
      </c>
    </row>
    <row r="221" spans="2:6" hidden="1" x14ac:dyDescent="0.25">
      <c r="B221" t="s">
        <v>586</v>
      </c>
      <c r="C221" s="28">
        <v>48500</v>
      </c>
      <c r="D221" t="s">
        <v>587</v>
      </c>
      <c r="E221" t="s">
        <v>139</v>
      </c>
      <c r="F221" t="s">
        <v>110</v>
      </c>
    </row>
    <row r="222" spans="2:6" hidden="1" x14ac:dyDescent="0.25">
      <c r="B222" t="s">
        <v>588</v>
      </c>
      <c r="C222" s="28">
        <v>140000</v>
      </c>
      <c r="D222" t="s">
        <v>589</v>
      </c>
      <c r="E222" t="s">
        <v>124</v>
      </c>
      <c r="F222" t="s">
        <v>191</v>
      </c>
    </row>
    <row r="223" spans="2:6" hidden="1" x14ac:dyDescent="0.25">
      <c r="B223" t="s">
        <v>590</v>
      </c>
      <c r="C223" s="28">
        <v>48000</v>
      </c>
      <c r="D223" t="s">
        <v>591</v>
      </c>
      <c r="E223" t="s">
        <v>124</v>
      </c>
      <c r="F223" t="s">
        <v>161</v>
      </c>
    </row>
    <row r="224" spans="2:6" hidden="1" x14ac:dyDescent="0.25">
      <c r="B224" t="s">
        <v>592</v>
      </c>
      <c r="C224" s="28">
        <v>50000</v>
      </c>
      <c r="D224" t="s">
        <v>593</v>
      </c>
      <c r="E224" t="s">
        <v>124</v>
      </c>
      <c r="F224" t="s">
        <v>121</v>
      </c>
    </row>
    <row r="225" spans="2:6" hidden="1" x14ac:dyDescent="0.25">
      <c r="B225" t="s">
        <v>594</v>
      </c>
      <c r="C225" s="28">
        <v>50000</v>
      </c>
      <c r="D225" t="s">
        <v>595</v>
      </c>
      <c r="E225" t="s">
        <v>220</v>
      </c>
      <c r="F225" t="s">
        <v>596</v>
      </c>
    </row>
    <row r="226" spans="2:6" hidden="1" x14ac:dyDescent="0.25">
      <c r="B226" t="s">
        <v>597</v>
      </c>
      <c r="C226" s="28">
        <v>65000</v>
      </c>
      <c r="D226" t="s">
        <v>298</v>
      </c>
      <c r="E226" t="s">
        <v>127</v>
      </c>
      <c r="F226" t="s">
        <v>191</v>
      </c>
    </row>
    <row r="227" spans="2:6" hidden="1" x14ac:dyDescent="0.25">
      <c r="B227" t="s">
        <v>598</v>
      </c>
      <c r="C227" s="28">
        <v>82112</v>
      </c>
      <c r="D227" t="s">
        <v>599</v>
      </c>
      <c r="E227" t="s">
        <v>127</v>
      </c>
      <c r="F227" t="s">
        <v>128</v>
      </c>
    </row>
    <row r="228" spans="2:6" hidden="1" x14ac:dyDescent="0.25">
      <c r="B228" t="s">
        <v>600</v>
      </c>
      <c r="C228" s="28">
        <v>88306</v>
      </c>
      <c r="D228" t="s">
        <v>601</v>
      </c>
      <c r="E228" t="s">
        <v>602</v>
      </c>
      <c r="F228" t="s">
        <v>110</v>
      </c>
    </row>
    <row r="229" spans="2:6" hidden="1" x14ac:dyDescent="0.25">
      <c r="B229" t="s">
        <v>603</v>
      </c>
      <c r="C229" s="28">
        <v>71149</v>
      </c>
      <c r="D229" t="s">
        <v>257</v>
      </c>
      <c r="E229" t="s">
        <v>127</v>
      </c>
      <c r="F229" t="s">
        <v>128</v>
      </c>
    </row>
    <row r="230" spans="2:6" hidden="1" x14ac:dyDescent="0.25">
      <c r="B230" t="s">
        <v>604</v>
      </c>
      <c r="C230" s="28">
        <v>68756</v>
      </c>
      <c r="D230" t="s">
        <v>605</v>
      </c>
      <c r="E230" t="s">
        <v>127</v>
      </c>
      <c r="F230" t="s">
        <v>317</v>
      </c>
    </row>
    <row r="231" spans="2:6" hidden="1" x14ac:dyDescent="0.25">
      <c r="B231" t="s">
        <v>606</v>
      </c>
      <c r="C231" s="28">
        <v>40300</v>
      </c>
      <c r="D231" t="s">
        <v>182</v>
      </c>
      <c r="E231" t="s">
        <v>127</v>
      </c>
      <c r="F231" t="s">
        <v>161</v>
      </c>
    </row>
    <row r="232" spans="2:6" hidden="1" x14ac:dyDescent="0.25">
      <c r="B232" t="s">
        <v>607</v>
      </c>
      <c r="C232" s="28">
        <v>40158</v>
      </c>
      <c r="D232" t="s">
        <v>119</v>
      </c>
      <c r="E232" t="s">
        <v>120</v>
      </c>
      <c r="F232" t="s">
        <v>110</v>
      </c>
    </row>
    <row r="233" spans="2:6" hidden="1" x14ac:dyDescent="0.25">
      <c r="B233" t="s">
        <v>608</v>
      </c>
      <c r="C233" s="28">
        <v>100000</v>
      </c>
      <c r="D233" t="s">
        <v>609</v>
      </c>
      <c r="E233" t="s">
        <v>120</v>
      </c>
      <c r="F233" t="s">
        <v>191</v>
      </c>
    </row>
    <row r="234" spans="2:6" hidden="1" x14ac:dyDescent="0.25">
      <c r="B234" t="s">
        <v>610</v>
      </c>
      <c r="C234" s="28">
        <v>41311</v>
      </c>
      <c r="D234" t="s">
        <v>611</v>
      </c>
      <c r="E234" t="s">
        <v>280</v>
      </c>
      <c r="F234" t="s">
        <v>110</v>
      </c>
    </row>
    <row r="235" spans="2:6" hidden="1" x14ac:dyDescent="0.25">
      <c r="B235" t="s">
        <v>612</v>
      </c>
      <c r="C235" s="28">
        <v>42059</v>
      </c>
      <c r="D235" t="s">
        <v>613</v>
      </c>
      <c r="E235" t="s">
        <v>127</v>
      </c>
      <c r="F235" t="s">
        <v>161</v>
      </c>
    </row>
    <row r="236" spans="2:6" x14ac:dyDescent="0.25">
      <c r="B236" t="s">
        <v>614</v>
      </c>
      <c r="C236" s="28">
        <v>45000</v>
      </c>
      <c r="D236" t="s">
        <v>615</v>
      </c>
      <c r="E236" t="s">
        <v>116</v>
      </c>
      <c r="F236" t="s">
        <v>117</v>
      </c>
    </row>
    <row r="237" spans="2:6" hidden="1" x14ac:dyDescent="0.25">
      <c r="B237" t="s">
        <v>616</v>
      </c>
      <c r="C237" s="28">
        <v>80012</v>
      </c>
      <c r="D237" t="s">
        <v>617</v>
      </c>
      <c r="E237" t="s">
        <v>245</v>
      </c>
      <c r="F237" t="s">
        <v>110</v>
      </c>
    </row>
    <row r="238" spans="2:6" hidden="1" x14ac:dyDescent="0.25">
      <c r="B238" t="s">
        <v>618</v>
      </c>
      <c r="C238" s="28">
        <v>50000</v>
      </c>
      <c r="D238" t="s">
        <v>617</v>
      </c>
      <c r="E238" t="s">
        <v>245</v>
      </c>
      <c r="F238" t="s">
        <v>110</v>
      </c>
    </row>
    <row r="239" spans="2:6" hidden="1" x14ac:dyDescent="0.25">
      <c r="B239" t="s">
        <v>619</v>
      </c>
      <c r="C239" s="28">
        <v>40615</v>
      </c>
      <c r="D239" t="s">
        <v>620</v>
      </c>
      <c r="E239" t="s">
        <v>127</v>
      </c>
      <c r="F239" t="s">
        <v>161</v>
      </c>
    </row>
    <row r="240" spans="2:6" hidden="1" x14ac:dyDescent="0.25">
      <c r="B240" t="s">
        <v>621</v>
      </c>
      <c r="C240" s="28">
        <v>44118</v>
      </c>
      <c r="D240" t="s">
        <v>622</v>
      </c>
      <c r="E240" t="s">
        <v>280</v>
      </c>
      <c r="F240" t="s">
        <v>110</v>
      </c>
    </row>
    <row r="241" spans="2:6" hidden="1" x14ac:dyDescent="0.25">
      <c r="B241" t="s">
        <v>623</v>
      </c>
      <c r="C241" s="28">
        <v>45000</v>
      </c>
      <c r="D241" t="s">
        <v>624</v>
      </c>
      <c r="E241" t="s">
        <v>124</v>
      </c>
      <c r="F241" t="s">
        <v>625</v>
      </c>
    </row>
    <row r="242" spans="2:6" hidden="1" x14ac:dyDescent="0.25">
      <c r="B242" t="s">
        <v>626</v>
      </c>
      <c r="C242" s="28">
        <v>60000</v>
      </c>
      <c r="D242" t="s">
        <v>627</v>
      </c>
      <c r="E242" t="s">
        <v>120</v>
      </c>
      <c r="F242" t="s">
        <v>121</v>
      </c>
    </row>
    <row r="243" spans="2:6" hidden="1" x14ac:dyDescent="0.25">
      <c r="B243" t="s">
        <v>628</v>
      </c>
      <c r="C243" s="28">
        <v>51866</v>
      </c>
      <c r="D243" t="s">
        <v>311</v>
      </c>
      <c r="E243" t="s">
        <v>120</v>
      </c>
      <c r="F243" t="s">
        <v>110</v>
      </c>
    </row>
    <row r="244" spans="2:6" hidden="1" x14ac:dyDescent="0.25">
      <c r="B244" t="s">
        <v>629</v>
      </c>
      <c r="C244" s="28">
        <v>40000</v>
      </c>
      <c r="D244" t="s">
        <v>630</v>
      </c>
      <c r="E244" t="s">
        <v>631</v>
      </c>
      <c r="F244" t="s">
        <v>110</v>
      </c>
    </row>
    <row r="245" spans="2:6" hidden="1" x14ac:dyDescent="0.25">
      <c r="B245" t="s">
        <v>632</v>
      </c>
      <c r="C245" s="28">
        <v>139877</v>
      </c>
      <c r="D245" t="s">
        <v>633</v>
      </c>
      <c r="E245" t="s">
        <v>124</v>
      </c>
      <c r="F245" t="s">
        <v>121</v>
      </c>
    </row>
    <row r="246" spans="2:6" hidden="1" x14ac:dyDescent="0.25">
      <c r="B246" t="s">
        <v>634</v>
      </c>
      <c r="C246" s="28">
        <v>55000</v>
      </c>
      <c r="D246" t="s">
        <v>635</v>
      </c>
      <c r="E246" t="s">
        <v>636</v>
      </c>
      <c r="F246" t="s">
        <v>121</v>
      </c>
    </row>
    <row r="247" spans="2:6" hidden="1" x14ac:dyDescent="0.25">
      <c r="B247" t="s">
        <v>637</v>
      </c>
      <c r="C247" s="28">
        <v>60000</v>
      </c>
      <c r="D247" t="s">
        <v>638</v>
      </c>
      <c r="E247" t="s">
        <v>245</v>
      </c>
      <c r="F247" t="s">
        <v>110</v>
      </c>
    </row>
    <row r="248" spans="2:6" hidden="1" x14ac:dyDescent="0.25">
      <c r="B248" t="s">
        <v>639</v>
      </c>
      <c r="C248" s="28">
        <v>74916</v>
      </c>
      <c r="D248" t="s">
        <v>640</v>
      </c>
      <c r="E248" t="s">
        <v>127</v>
      </c>
      <c r="F248" t="s">
        <v>144</v>
      </c>
    </row>
    <row r="249" spans="2:6" hidden="1" x14ac:dyDescent="0.25">
      <c r="B249" t="s">
        <v>641</v>
      </c>
      <c r="C249" s="28">
        <v>40000</v>
      </c>
      <c r="D249" t="s">
        <v>642</v>
      </c>
      <c r="E249" t="s">
        <v>139</v>
      </c>
      <c r="F249" t="s">
        <v>643</v>
      </c>
    </row>
    <row r="250" spans="2:6" hidden="1" x14ac:dyDescent="0.25">
      <c r="B250" t="s">
        <v>644</v>
      </c>
      <c r="C250" s="28">
        <v>60000</v>
      </c>
      <c r="D250" t="s">
        <v>645</v>
      </c>
      <c r="E250" t="s">
        <v>245</v>
      </c>
      <c r="F250" t="s">
        <v>110</v>
      </c>
    </row>
    <row r="251" spans="2:6" hidden="1" x14ac:dyDescent="0.25">
      <c r="B251" t="s">
        <v>646</v>
      </c>
      <c r="C251" s="28">
        <v>40000</v>
      </c>
      <c r="D251" t="s">
        <v>647</v>
      </c>
      <c r="E251" t="s">
        <v>139</v>
      </c>
      <c r="F251" t="s">
        <v>321</v>
      </c>
    </row>
    <row r="252" spans="2:6" hidden="1" x14ac:dyDescent="0.25">
      <c r="B252" t="s">
        <v>648</v>
      </c>
      <c r="C252" s="28">
        <v>65050</v>
      </c>
      <c r="D252" t="s">
        <v>649</v>
      </c>
      <c r="E252" t="s">
        <v>127</v>
      </c>
      <c r="F252" t="s">
        <v>128</v>
      </c>
    </row>
    <row r="253" spans="2:6" hidden="1" x14ac:dyDescent="0.25">
      <c r="B253" t="s">
        <v>650</v>
      </c>
      <c r="C253" s="28">
        <v>55000</v>
      </c>
      <c r="D253" t="s">
        <v>651</v>
      </c>
      <c r="E253" t="s">
        <v>245</v>
      </c>
      <c r="F253" t="s">
        <v>110</v>
      </c>
    </row>
    <row r="254" spans="2:6" hidden="1" x14ac:dyDescent="0.25">
      <c r="B254" t="s">
        <v>652</v>
      </c>
      <c r="C254" s="28">
        <v>40000</v>
      </c>
      <c r="D254" t="s">
        <v>653</v>
      </c>
      <c r="E254" t="s">
        <v>654</v>
      </c>
      <c r="F254" t="s">
        <v>234</v>
      </c>
    </row>
    <row r="255" spans="2:6" hidden="1" x14ac:dyDescent="0.25">
      <c r="B255" t="s">
        <v>655</v>
      </c>
      <c r="C255" s="28">
        <v>50000</v>
      </c>
      <c r="D255" t="s">
        <v>656</v>
      </c>
      <c r="E255" t="s">
        <v>245</v>
      </c>
      <c r="F255" t="s">
        <v>110</v>
      </c>
    </row>
    <row r="256" spans="2:6" hidden="1" x14ac:dyDescent="0.25">
      <c r="B256" t="s">
        <v>657</v>
      </c>
      <c r="C256" s="28">
        <v>40000</v>
      </c>
      <c r="D256" t="s">
        <v>658</v>
      </c>
      <c r="E256" t="s">
        <v>120</v>
      </c>
      <c r="F256" t="s">
        <v>110</v>
      </c>
    </row>
    <row r="257" spans="2:6" hidden="1" x14ac:dyDescent="0.25">
      <c r="B257" t="s">
        <v>659</v>
      </c>
      <c r="C257" s="28">
        <v>50000</v>
      </c>
      <c r="D257" t="s">
        <v>212</v>
      </c>
      <c r="E257" t="s">
        <v>213</v>
      </c>
      <c r="F257" t="s">
        <v>121</v>
      </c>
    </row>
    <row r="258" spans="2:6" hidden="1" x14ac:dyDescent="0.25">
      <c r="B258" t="s">
        <v>660</v>
      </c>
      <c r="C258" s="28">
        <v>80000</v>
      </c>
      <c r="D258" t="s">
        <v>472</v>
      </c>
      <c r="E258" t="s">
        <v>131</v>
      </c>
      <c r="F258" t="s">
        <v>121</v>
      </c>
    </row>
    <row r="259" spans="2:6" hidden="1" x14ac:dyDescent="0.25">
      <c r="B259" t="s">
        <v>661</v>
      </c>
      <c r="C259" s="28">
        <v>100000</v>
      </c>
      <c r="D259" t="s">
        <v>662</v>
      </c>
      <c r="E259" t="s">
        <v>213</v>
      </c>
      <c r="F259" t="s">
        <v>121</v>
      </c>
    </row>
    <row r="260" spans="2:6" hidden="1" x14ac:dyDescent="0.25">
      <c r="B260" t="s">
        <v>663</v>
      </c>
      <c r="C260" s="28">
        <v>50000</v>
      </c>
      <c r="D260" t="s">
        <v>664</v>
      </c>
      <c r="E260" t="s">
        <v>124</v>
      </c>
      <c r="F260" t="s">
        <v>110</v>
      </c>
    </row>
    <row r="261" spans="2:6" hidden="1" x14ac:dyDescent="0.25">
      <c r="B261" t="s">
        <v>665</v>
      </c>
      <c r="C261" s="28">
        <v>60000</v>
      </c>
      <c r="D261" t="s">
        <v>666</v>
      </c>
      <c r="E261" t="s">
        <v>245</v>
      </c>
      <c r="F261" t="s">
        <v>110</v>
      </c>
    </row>
    <row r="262" spans="2:6" hidden="1" x14ac:dyDescent="0.25">
      <c r="B262" t="s">
        <v>667</v>
      </c>
      <c r="C262" s="28">
        <v>55000</v>
      </c>
      <c r="D262" t="s">
        <v>668</v>
      </c>
      <c r="E262" t="s">
        <v>669</v>
      </c>
      <c r="F262" t="s">
        <v>625</v>
      </c>
    </row>
    <row r="263" spans="2:6" hidden="1" x14ac:dyDescent="0.25">
      <c r="B263" t="s">
        <v>670</v>
      </c>
      <c r="C263" s="28">
        <v>40000</v>
      </c>
      <c r="D263" t="s">
        <v>671</v>
      </c>
      <c r="E263" t="s">
        <v>636</v>
      </c>
      <c r="F263" t="s">
        <v>672</v>
      </c>
    </row>
    <row r="264" spans="2:6" hidden="1" x14ac:dyDescent="0.25">
      <c r="B264" t="s">
        <v>673</v>
      </c>
      <c r="C264" s="28">
        <v>40000</v>
      </c>
      <c r="D264" t="s">
        <v>674</v>
      </c>
      <c r="E264" t="s">
        <v>127</v>
      </c>
      <c r="F264" t="s">
        <v>161</v>
      </c>
    </row>
    <row r="265" spans="2:6" hidden="1" x14ac:dyDescent="0.25">
      <c r="B265" t="s">
        <v>675</v>
      </c>
      <c r="C265" s="28">
        <v>51500</v>
      </c>
      <c r="D265" t="s">
        <v>676</v>
      </c>
      <c r="E265" t="s">
        <v>139</v>
      </c>
      <c r="F265" t="s">
        <v>110</v>
      </c>
    </row>
    <row r="266" spans="2:6" hidden="1" x14ac:dyDescent="0.25">
      <c r="B266" t="s">
        <v>677</v>
      </c>
      <c r="C266" s="28">
        <v>51139</v>
      </c>
      <c r="D266" t="s">
        <v>678</v>
      </c>
      <c r="E266" t="s">
        <v>245</v>
      </c>
      <c r="F266" t="s">
        <v>110</v>
      </c>
    </row>
    <row r="267" spans="2:6" hidden="1" x14ac:dyDescent="0.25">
      <c r="B267" t="s">
        <v>679</v>
      </c>
      <c r="C267" s="28">
        <v>64035</v>
      </c>
      <c r="D267" t="s">
        <v>680</v>
      </c>
      <c r="E267" t="s">
        <v>127</v>
      </c>
      <c r="F267" t="s">
        <v>144</v>
      </c>
    </row>
    <row r="268" spans="2:6" hidden="1" x14ac:dyDescent="0.25">
      <c r="B268" t="s">
        <v>681</v>
      </c>
      <c r="C268" s="28">
        <v>72500</v>
      </c>
      <c r="D268" t="s">
        <v>316</v>
      </c>
      <c r="E268" t="s">
        <v>127</v>
      </c>
      <c r="F268" t="s">
        <v>128</v>
      </c>
    </row>
    <row r="269" spans="2:6" hidden="1" x14ac:dyDescent="0.25">
      <c r="B269" t="s">
        <v>682</v>
      </c>
      <c r="C269" s="28">
        <v>50817</v>
      </c>
      <c r="D269" t="s">
        <v>311</v>
      </c>
      <c r="E269" t="s">
        <v>120</v>
      </c>
      <c r="F269" t="s">
        <v>110</v>
      </c>
    </row>
    <row r="270" spans="2:6" hidden="1" x14ac:dyDescent="0.25">
      <c r="B270" t="s">
        <v>683</v>
      </c>
      <c r="C270" s="28">
        <v>50256</v>
      </c>
      <c r="D270" t="s">
        <v>684</v>
      </c>
      <c r="E270" t="s">
        <v>280</v>
      </c>
      <c r="F270" t="s">
        <v>110</v>
      </c>
    </row>
    <row r="271" spans="2:6" hidden="1" x14ac:dyDescent="0.25">
      <c r="B271" t="s">
        <v>685</v>
      </c>
      <c r="C271" s="28">
        <v>50832</v>
      </c>
      <c r="D271" t="s">
        <v>686</v>
      </c>
      <c r="E271" t="s">
        <v>127</v>
      </c>
      <c r="F271" t="s">
        <v>128</v>
      </c>
    </row>
    <row r="272" spans="2:6" hidden="1" x14ac:dyDescent="0.25">
      <c r="B272" t="s">
        <v>687</v>
      </c>
      <c r="C272" s="28">
        <v>72327</v>
      </c>
      <c r="D272" t="s">
        <v>688</v>
      </c>
      <c r="E272" t="s">
        <v>124</v>
      </c>
      <c r="F272" t="s">
        <v>110</v>
      </c>
    </row>
    <row r="273" spans="2:6" hidden="1" x14ac:dyDescent="0.25">
      <c r="B273" t="s">
        <v>689</v>
      </c>
      <c r="C273" s="28">
        <v>155000</v>
      </c>
      <c r="D273" t="s">
        <v>184</v>
      </c>
      <c r="E273" t="s">
        <v>185</v>
      </c>
      <c r="F273" t="s">
        <v>191</v>
      </c>
    </row>
    <row r="274" spans="2:6" hidden="1" x14ac:dyDescent="0.25">
      <c r="B274" t="s">
        <v>690</v>
      </c>
      <c r="C274" s="28">
        <v>58008</v>
      </c>
      <c r="D274" t="s">
        <v>691</v>
      </c>
      <c r="E274" t="s">
        <v>185</v>
      </c>
      <c r="F274" t="s">
        <v>110</v>
      </c>
    </row>
    <row r="275" spans="2:6" hidden="1" x14ac:dyDescent="0.25">
      <c r="B275" t="s">
        <v>692</v>
      </c>
      <c r="C275" s="28">
        <v>65000</v>
      </c>
      <c r="D275" t="s">
        <v>693</v>
      </c>
      <c r="E275" t="s">
        <v>694</v>
      </c>
      <c r="F275" t="s">
        <v>110</v>
      </c>
    </row>
    <row r="276" spans="2:6" hidden="1" x14ac:dyDescent="0.25">
      <c r="B276" t="s">
        <v>695</v>
      </c>
      <c r="C276" s="28">
        <v>61500</v>
      </c>
      <c r="D276" t="s">
        <v>696</v>
      </c>
      <c r="E276" t="s">
        <v>127</v>
      </c>
      <c r="F276" t="s">
        <v>128</v>
      </c>
    </row>
    <row r="277" spans="2:6" hidden="1" x14ac:dyDescent="0.25">
      <c r="B277" t="s">
        <v>697</v>
      </c>
      <c r="C277" s="28">
        <v>42256</v>
      </c>
      <c r="D277" t="s">
        <v>698</v>
      </c>
      <c r="E277" t="s">
        <v>280</v>
      </c>
      <c r="F277" t="s">
        <v>110</v>
      </c>
    </row>
    <row r="278" spans="2:6" hidden="1" x14ac:dyDescent="0.25">
      <c r="B278" t="s">
        <v>699</v>
      </c>
      <c r="C278" s="28">
        <v>43348</v>
      </c>
      <c r="D278" t="s">
        <v>700</v>
      </c>
      <c r="E278" t="s">
        <v>280</v>
      </c>
      <c r="F278" t="s">
        <v>110</v>
      </c>
    </row>
    <row r="279" spans="2:6" hidden="1" x14ac:dyDescent="0.25">
      <c r="B279" t="s">
        <v>701</v>
      </c>
      <c r="C279" s="28">
        <v>51000</v>
      </c>
      <c r="D279" t="s">
        <v>368</v>
      </c>
      <c r="E279" t="s">
        <v>245</v>
      </c>
      <c r="F279" t="s">
        <v>110</v>
      </c>
    </row>
    <row r="280" spans="2:6" hidden="1" x14ac:dyDescent="0.25">
      <c r="B280" t="s">
        <v>702</v>
      </c>
      <c r="C280" s="28">
        <v>50000</v>
      </c>
      <c r="D280" t="s">
        <v>703</v>
      </c>
      <c r="E280" t="s">
        <v>245</v>
      </c>
      <c r="F280" t="s">
        <v>110</v>
      </c>
    </row>
    <row r="281" spans="2:6" hidden="1" x14ac:dyDescent="0.25">
      <c r="B281" t="s">
        <v>704</v>
      </c>
      <c r="C281" s="28">
        <v>60000</v>
      </c>
      <c r="D281" t="s">
        <v>705</v>
      </c>
      <c r="E281" t="s">
        <v>245</v>
      </c>
      <c r="F281" t="s">
        <v>110</v>
      </c>
    </row>
    <row r="282" spans="2:6" hidden="1" x14ac:dyDescent="0.25">
      <c r="B282" t="s">
        <v>706</v>
      </c>
      <c r="C282" s="28">
        <v>48800</v>
      </c>
      <c r="D282" t="s">
        <v>707</v>
      </c>
      <c r="E282" t="s">
        <v>708</v>
      </c>
      <c r="F282" t="s">
        <v>709</v>
      </c>
    </row>
    <row r="283" spans="2:6" hidden="1" x14ac:dyDescent="0.25">
      <c r="B283" t="s">
        <v>710</v>
      </c>
      <c r="C283" s="28">
        <v>54990</v>
      </c>
      <c r="D283" t="s">
        <v>711</v>
      </c>
      <c r="E283" t="s">
        <v>351</v>
      </c>
      <c r="F283" t="s">
        <v>110</v>
      </c>
    </row>
    <row r="284" spans="2:6" hidden="1" x14ac:dyDescent="0.25">
      <c r="B284" t="s">
        <v>712</v>
      </c>
      <c r="C284" s="28">
        <v>61000</v>
      </c>
      <c r="D284" t="s">
        <v>713</v>
      </c>
      <c r="E284" t="s">
        <v>127</v>
      </c>
      <c r="F284" t="s">
        <v>128</v>
      </c>
    </row>
    <row r="285" spans="2:6" hidden="1" x14ac:dyDescent="0.25">
      <c r="B285" t="s">
        <v>714</v>
      </c>
      <c r="C285" s="28">
        <v>65000</v>
      </c>
      <c r="D285" t="s">
        <v>715</v>
      </c>
      <c r="E285" t="s">
        <v>716</v>
      </c>
      <c r="F285" t="s">
        <v>110</v>
      </c>
    </row>
    <row r="286" spans="2:6" hidden="1" x14ac:dyDescent="0.25">
      <c r="B286" t="s">
        <v>717</v>
      </c>
      <c r="C286" s="28">
        <v>41507</v>
      </c>
      <c r="D286" t="s">
        <v>718</v>
      </c>
      <c r="E286" t="s">
        <v>204</v>
      </c>
      <c r="F286" t="s">
        <v>110</v>
      </c>
    </row>
    <row r="287" spans="2:6" hidden="1" x14ac:dyDescent="0.25">
      <c r="B287" t="s">
        <v>719</v>
      </c>
      <c r="C287" s="28">
        <v>40000</v>
      </c>
      <c r="D287" t="s">
        <v>720</v>
      </c>
      <c r="E287" t="s">
        <v>721</v>
      </c>
      <c r="F287" t="s">
        <v>110</v>
      </c>
    </row>
    <row r="288" spans="2:6" hidden="1" x14ac:dyDescent="0.25">
      <c r="B288" t="s">
        <v>722</v>
      </c>
      <c r="C288" s="28">
        <v>40793</v>
      </c>
      <c r="D288" t="s">
        <v>175</v>
      </c>
      <c r="E288" t="s">
        <v>127</v>
      </c>
      <c r="F288" t="s">
        <v>161</v>
      </c>
    </row>
    <row r="289" spans="2:6" hidden="1" x14ac:dyDescent="0.25">
      <c r="B289" t="s">
        <v>723</v>
      </c>
      <c r="C289" s="28">
        <v>60000</v>
      </c>
      <c r="D289" t="s">
        <v>724</v>
      </c>
      <c r="E289" t="s">
        <v>127</v>
      </c>
      <c r="F289" t="s">
        <v>128</v>
      </c>
    </row>
    <row r="290" spans="2:6" hidden="1" x14ac:dyDescent="0.25">
      <c r="B290" t="s">
        <v>725</v>
      </c>
      <c r="C290" s="28">
        <v>50000</v>
      </c>
      <c r="D290" t="s">
        <v>726</v>
      </c>
      <c r="E290" t="s">
        <v>727</v>
      </c>
      <c r="F290" t="s">
        <v>110</v>
      </c>
    </row>
    <row r="291" spans="2:6" hidden="1" x14ac:dyDescent="0.25">
      <c r="B291" t="s">
        <v>728</v>
      </c>
      <c r="C291" s="28">
        <v>50024</v>
      </c>
      <c r="D291" t="s">
        <v>729</v>
      </c>
      <c r="E291" t="s">
        <v>348</v>
      </c>
      <c r="F291" t="s">
        <v>110</v>
      </c>
    </row>
    <row r="292" spans="2:6" hidden="1" x14ac:dyDescent="0.25">
      <c r="B292" t="s">
        <v>730</v>
      </c>
      <c r="C292" s="28">
        <v>55000</v>
      </c>
      <c r="D292" t="s">
        <v>731</v>
      </c>
      <c r="E292" t="s">
        <v>149</v>
      </c>
      <c r="F292" t="s">
        <v>428</v>
      </c>
    </row>
    <row r="293" spans="2:6" hidden="1" x14ac:dyDescent="0.25">
      <c r="B293" t="s">
        <v>732</v>
      </c>
      <c r="C293" s="28">
        <v>70585</v>
      </c>
      <c r="D293" t="s">
        <v>733</v>
      </c>
      <c r="E293" t="s">
        <v>127</v>
      </c>
      <c r="F293" t="s">
        <v>128</v>
      </c>
    </row>
    <row r="294" spans="2:6" hidden="1" x14ac:dyDescent="0.25">
      <c r="B294" t="s">
        <v>734</v>
      </c>
      <c r="C294" s="28">
        <v>60000</v>
      </c>
      <c r="D294" t="s">
        <v>735</v>
      </c>
      <c r="E294" t="s">
        <v>124</v>
      </c>
      <c r="F294" t="s">
        <v>110</v>
      </c>
    </row>
    <row r="295" spans="2:6" hidden="1" x14ac:dyDescent="0.25">
      <c r="B295" t="s">
        <v>736</v>
      </c>
      <c r="C295" s="28">
        <v>55000</v>
      </c>
      <c r="D295" t="s">
        <v>737</v>
      </c>
      <c r="E295" t="s">
        <v>124</v>
      </c>
      <c r="F295" t="s">
        <v>161</v>
      </c>
    </row>
    <row r="296" spans="2:6" hidden="1" x14ac:dyDescent="0.25">
      <c r="B296" t="s">
        <v>738</v>
      </c>
      <c r="C296" s="28">
        <v>40000</v>
      </c>
      <c r="D296" t="s">
        <v>739</v>
      </c>
      <c r="E296" t="s">
        <v>434</v>
      </c>
      <c r="F296" t="s">
        <v>321</v>
      </c>
    </row>
    <row r="297" spans="2:6" hidden="1" x14ac:dyDescent="0.25">
      <c r="B297" t="s">
        <v>740</v>
      </c>
      <c r="C297" s="28">
        <v>51500</v>
      </c>
      <c r="D297" t="s">
        <v>741</v>
      </c>
      <c r="E297" t="s">
        <v>742</v>
      </c>
      <c r="F297" t="s">
        <v>110</v>
      </c>
    </row>
    <row r="298" spans="2:6" hidden="1" x14ac:dyDescent="0.25">
      <c r="B298" t="s">
        <v>743</v>
      </c>
      <c r="C298" s="28">
        <v>120000</v>
      </c>
      <c r="D298" t="s">
        <v>744</v>
      </c>
      <c r="E298" t="s">
        <v>124</v>
      </c>
      <c r="F298" t="s">
        <v>121</v>
      </c>
    </row>
    <row r="299" spans="2:6" hidden="1" x14ac:dyDescent="0.25">
      <c r="B299" t="s">
        <v>745</v>
      </c>
      <c r="C299" s="28">
        <v>40646</v>
      </c>
      <c r="D299" t="s">
        <v>746</v>
      </c>
      <c r="E299" t="s">
        <v>127</v>
      </c>
      <c r="F299" t="s">
        <v>128</v>
      </c>
    </row>
    <row r="300" spans="2:6" hidden="1" x14ac:dyDescent="0.25">
      <c r="B300" t="s">
        <v>747</v>
      </c>
      <c r="C300" s="28">
        <v>60000</v>
      </c>
      <c r="D300" t="s">
        <v>748</v>
      </c>
      <c r="E300" t="s">
        <v>251</v>
      </c>
      <c r="F300" t="s">
        <v>110</v>
      </c>
    </row>
    <row r="301" spans="2:6" hidden="1" x14ac:dyDescent="0.25">
      <c r="B301" t="s">
        <v>749</v>
      </c>
      <c r="C301" s="28">
        <v>66233</v>
      </c>
      <c r="D301" t="s">
        <v>750</v>
      </c>
      <c r="E301" t="s">
        <v>127</v>
      </c>
      <c r="F301" t="s">
        <v>128</v>
      </c>
    </row>
    <row r="302" spans="2:6" hidden="1" x14ac:dyDescent="0.25">
      <c r="B302" t="s">
        <v>751</v>
      </c>
      <c r="C302" s="28">
        <v>116000</v>
      </c>
      <c r="D302" t="s">
        <v>135</v>
      </c>
      <c r="E302" t="s">
        <v>127</v>
      </c>
      <c r="F302" t="s">
        <v>191</v>
      </c>
    </row>
    <row r="303" spans="2:6" hidden="1" x14ac:dyDescent="0.25">
      <c r="B303" t="s">
        <v>752</v>
      </c>
      <c r="C303" s="28">
        <v>64045</v>
      </c>
      <c r="D303" t="s">
        <v>753</v>
      </c>
      <c r="E303" t="s">
        <v>127</v>
      </c>
      <c r="F303" t="s">
        <v>128</v>
      </c>
    </row>
    <row r="304" spans="2:6" hidden="1" x14ac:dyDescent="0.25">
      <c r="B304" t="s">
        <v>754</v>
      </c>
      <c r="C304" s="28">
        <v>71594</v>
      </c>
      <c r="D304" t="s">
        <v>755</v>
      </c>
      <c r="E304" t="s">
        <v>127</v>
      </c>
      <c r="F304" t="s">
        <v>128</v>
      </c>
    </row>
    <row r="305" spans="2:6" hidden="1" x14ac:dyDescent="0.25">
      <c r="B305" t="s">
        <v>756</v>
      </c>
      <c r="C305" s="28">
        <v>50000</v>
      </c>
      <c r="D305" t="s">
        <v>757</v>
      </c>
      <c r="E305" t="s">
        <v>758</v>
      </c>
      <c r="F305" t="s">
        <v>321</v>
      </c>
    </row>
    <row r="306" spans="2:6" hidden="1" x14ac:dyDescent="0.25">
      <c r="B306" t="s">
        <v>759</v>
      </c>
      <c r="C306" s="28">
        <v>68500</v>
      </c>
      <c r="D306" t="s">
        <v>760</v>
      </c>
      <c r="E306" t="s">
        <v>127</v>
      </c>
      <c r="F306" t="s">
        <v>128</v>
      </c>
    </row>
    <row r="307" spans="2:6" hidden="1" x14ac:dyDescent="0.25">
      <c r="B307" t="s">
        <v>761</v>
      </c>
      <c r="C307" s="28">
        <v>62380</v>
      </c>
      <c r="D307" t="s">
        <v>762</v>
      </c>
      <c r="E307" t="s">
        <v>127</v>
      </c>
      <c r="F307" t="s">
        <v>128</v>
      </c>
    </row>
    <row r="308" spans="2:6" hidden="1" x14ac:dyDescent="0.25">
      <c r="B308" t="s">
        <v>763</v>
      </c>
      <c r="C308" s="28">
        <v>68532</v>
      </c>
      <c r="D308" t="s">
        <v>358</v>
      </c>
      <c r="E308" t="s">
        <v>127</v>
      </c>
      <c r="F308" t="s">
        <v>128</v>
      </c>
    </row>
    <row r="309" spans="2:6" hidden="1" x14ac:dyDescent="0.25">
      <c r="B309" t="s">
        <v>764</v>
      </c>
      <c r="C309" s="28">
        <v>51762</v>
      </c>
      <c r="D309" t="s">
        <v>765</v>
      </c>
      <c r="E309" t="s">
        <v>149</v>
      </c>
      <c r="F309" t="s">
        <v>766</v>
      </c>
    </row>
    <row r="310" spans="2:6" hidden="1" x14ac:dyDescent="0.25">
      <c r="B310" t="s">
        <v>767</v>
      </c>
      <c r="C310" s="28">
        <v>50000</v>
      </c>
      <c r="D310" t="s">
        <v>193</v>
      </c>
      <c r="E310" t="s">
        <v>194</v>
      </c>
      <c r="F310" t="s">
        <v>121</v>
      </c>
    </row>
    <row r="311" spans="2:6" hidden="1" x14ac:dyDescent="0.25">
      <c r="B311" t="s">
        <v>768</v>
      </c>
      <c r="C311" s="28">
        <v>50000</v>
      </c>
      <c r="D311" t="s">
        <v>769</v>
      </c>
      <c r="E311" t="s">
        <v>669</v>
      </c>
      <c r="F311" t="s">
        <v>625</v>
      </c>
    </row>
    <row r="312" spans="2:6" x14ac:dyDescent="0.25">
      <c r="B312" t="s">
        <v>770</v>
      </c>
      <c r="C312" s="28">
        <v>50000</v>
      </c>
      <c r="D312" t="s">
        <v>334</v>
      </c>
      <c r="E312" t="s">
        <v>116</v>
      </c>
      <c r="F312" t="s">
        <v>117</v>
      </c>
    </row>
    <row r="313" spans="2:6" x14ac:dyDescent="0.25">
      <c r="B313" t="s">
        <v>771</v>
      </c>
      <c r="C313" s="28">
        <v>55000</v>
      </c>
      <c r="D313" t="s">
        <v>772</v>
      </c>
      <c r="E313" t="s">
        <v>116</v>
      </c>
      <c r="F313" t="s">
        <v>117</v>
      </c>
    </row>
    <row r="314" spans="2:6" hidden="1" x14ac:dyDescent="0.25">
      <c r="B314" t="s">
        <v>773</v>
      </c>
      <c r="C314" s="28">
        <v>41000</v>
      </c>
      <c r="D314" t="s">
        <v>774</v>
      </c>
      <c r="E314" t="s">
        <v>127</v>
      </c>
      <c r="F314" t="s">
        <v>128</v>
      </c>
    </row>
    <row r="315" spans="2:6" hidden="1" x14ac:dyDescent="0.25">
      <c r="B315" t="s">
        <v>775</v>
      </c>
      <c r="C315" s="28">
        <v>70107</v>
      </c>
      <c r="D315" t="s">
        <v>776</v>
      </c>
      <c r="E315" t="s">
        <v>127</v>
      </c>
      <c r="F315" t="s">
        <v>128</v>
      </c>
    </row>
    <row r="316" spans="2:6" hidden="1" x14ac:dyDescent="0.25">
      <c r="B316" t="s">
        <v>777</v>
      </c>
      <c r="C316" s="28">
        <v>40000</v>
      </c>
      <c r="D316" t="s">
        <v>778</v>
      </c>
      <c r="E316" t="s">
        <v>779</v>
      </c>
      <c r="F316" t="s">
        <v>110</v>
      </c>
    </row>
    <row r="317" spans="2:6" hidden="1" x14ac:dyDescent="0.25">
      <c r="B317" t="s">
        <v>780</v>
      </c>
      <c r="C317" s="28">
        <v>45007</v>
      </c>
      <c r="D317" t="s">
        <v>781</v>
      </c>
      <c r="E317" t="s">
        <v>131</v>
      </c>
      <c r="F317" t="s">
        <v>110</v>
      </c>
    </row>
    <row r="318" spans="2:6" hidden="1" x14ac:dyDescent="0.25">
      <c r="B318" t="s">
        <v>782</v>
      </c>
      <c r="C318" s="28">
        <v>52132</v>
      </c>
      <c r="D318" t="s">
        <v>543</v>
      </c>
      <c r="E318" t="s">
        <v>296</v>
      </c>
      <c r="F318" t="s">
        <v>110</v>
      </c>
    </row>
    <row r="319" spans="2:6" hidden="1" x14ac:dyDescent="0.25">
      <c r="B319" t="s">
        <v>783</v>
      </c>
      <c r="C319" s="28">
        <v>40000</v>
      </c>
      <c r="D319" t="s">
        <v>784</v>
      </c>
      <c r="E319" t="s">
        <v>716</v>
      </c>
      <c r="F319" t="s">
        <v>110</v>
      </c>
    </row>
    <row r="320" spans="2:6" hidden="1" x14ac:dyDescent="0.25">
      <c r="B320" t="s">
        <v>785</v>
      </c>
      <c r="C320" s="28">
        <v>43500</v>
      </c>
      <c r="D320" t="s">
        <v>786</v>
      </c>
      <c r="E320" t="s">
        <v>149</v>
      </c>
      <c r="F320" t="s">
        <v>110</v>
      </c>
    </row>
    <row r="321" spans="2:6" hidden="1" x14ac:dyDescent="0.25">
      <c r="B321" t="s">
        <v>787</v>
      </c>
      <c r="C321" s="2" t="s">
        <v>788</v>
      </c>
      <c r="D321" t="s">
        <v>288</v>
      </c>
      <c r="E321" t="s">
        <v>105</v>
      </c>
      <c r="F321" t="s">
        <v>789</v>
      </c>
    </row>
    <row r="322" spans="2:6" hidden="1" x14ac:dyDescent="0.25">
      <c r="B322" t="s">
        <v>790</v>
      </c>
      <c r="C322" s="28">
        <v>80000</v>
      </c>
      <c r="D322" t="s">
        <v>288</v>
      </c>
      <c r="E322" t="s">
        <v>105</v>
      </c>
      <c r="F322" t="s">
        <v>191</v>
      </c>
    </row>
    <row r="323" spans="2:6" hidden="1" x14ac:dyDescent="0.25">
      <c r="B323" t="s">
        <v>791</v>
      </c>
      <c r="C323" s="28">
        <v>50071</v>
      </c>
      <c r="D323" t="s">
        <v>792</v>
      </c>
      <c r="E323" t="s">
        <v>127</v>
      </c>
      <c r="F323" t="s">
        <v>128</v>
      </c>
    </row>
    <row r="324" spans="2:6" hidden="1" x14ac:dyDescent="0.25">
      <c r="B324" t="s">
        <v>791</v>
      </c>
      <c r="C324" s="28">
        <v>52692</v>
      </c>
      <c r="D324" t="s">
        <v>793</v>
      </c>
      <c r="E324" t="s">
        <v>127</v>
      </c>
      <c r="F324" t="s">
        <v>128</v>
      </c>
    </row>
    <row r="325" spans="2:6" hidden="1" x14ac:dyDescent="0.25">
      <c r="B325" t="s">
        <v>791</v>
      </c>
      <c r="C325" s="28">
        <v>62872</v>
      </c>
      <c r="D325" t="s">
        <v>794</v>
      </c>
      <c r="E325" t="s">
        <v>127</v>
      </c>
      <c r="F325" t="s">
        <v>128</v>
      </c>
    </row>
    <row r="326" spans="2:6" hidden="1" x14ac:dyDescent="0.25">
      <c r="B326" t="s">
        <v>791</v>
      </c>
      <c r="C326" s="28">
        <v>80301</v>
      </c>
      <c r="D326" t="s">
        <v>795</v>
      </c>
      <c r="E326" t="s">
        <v>127</v>
      </c>
      <c r="F326" t="s">
        <v>128</v>
      </c>
    </row>
    <row r="327" spans="2:6" hidden="1" x14ac:dyDescent="0.25">
      <c r="B327" t="s">
        <v>796</v>
      </c>
      <c r="C327" s="28">
        <v>55896</v>
      </c>
      <c r="D327" t="s">
        <v>797</v>
      </c>
      <c r="E327" t="s">
        <v>139</v>
      </c>
      <c r="F327" t="s">
        <v>110</v>
      </c>
    </row>
    <row r="328" spans="2:6" hidden="1" x14ac:dyDescent="0.25">
      <c r="B328" t="s">
        <v>798</v>
      </c>
      <c r="C328" s="28">
        <v>72003</v>
      </c>
      <c r="D328" t="s">
        <v>799</v>
      </c>
      <c r="E328" t="s">
        <v>127</v>
      </c>
      <c r="F328" t="s">
        <v>800</v>
      </c>
    </row>
    <row r="329" spans="2:6" hidden="1" x14ac:dyDescent="0.25">
      <c r="B329" t="s">
        <v>801</v>
      </c>
      <c r="C329" s="28">
        <v>82500</v>
      </c>
      <c r="D329" t="s">
        <v>802</v>
      </c>
      <c r="E329" t="s">
        <v>127</v>
      </c>
      <c r="F329" t="s">
        <v>317</v>
      </c>
    </row>
    <row r="330" spans="2:6" hidden="1" x14ac:dyDescent="0.25">
      <c r="B330" t="s">
        <v>803</v>
      </c>
      <c r="C330" s="28">
        <v>40000</v>
      </c>
      <c r="D330" t="s">
        <v>804</v>
      </c>
      <c r="E330" t="s">
        <v>127</v>
      </c>
      <c r="F330" t="s">
        <v>128</v>
      </c>
    </row>
    <row r="331" spans="2:6" hidden="1" x14ac:dyDescent="0.25">
      <c r="B331" t="s">
        <v>805</v>
      </c>
      <c r="C331" s="28">
        <v>107601</v>
      </c>
      <c r="D331" t="s">
        <v>806</v>
      </c>
      <c r="E331" t="s">
        <v>127</v>
      </c>
      <c r="F331" t="s">
        <v>128</v>
      </c>
    </row>
    <row r="332" spans="2:6" hidden="1" x14ac:dyDescent="0.25">
      <c r="B332" t="s">
        <v>807</v>
      </c>
      <c r="C332" s="28">
        <v>74500</v>
      </c>
      <c r="D332" t="s">
        <v>808</v>
      </c>
      <c r="E332" t="s">
        <v>120</v>
      </c>
      <c r="F332" t="s">
        <v>809</v>
      </c>
    </row>
    <row r="333" spans="2:6" hidden="1" x14ac:dyDescent="0.25">
      <c r="B333" t="s">
        <v>810</v>
      </c>
      <c r="C333" s="28">
        <v>42200</v>
      </c>
      <c r="D333" t="s">
        <v>811</v>
      </c>
      <c r="E333" t="s">
        <v>127</v>
      </c>
      <c r="F333" t="s">
        <v>161</v>
      </c>
    </row>
    <row r="334" spans="2:6" hidden="1" x14ac:dyDescent="0.25">
      <c r="B334" t="s">
        <v>812</v>
      </c>
      <c r="C334" s="28">
        <v>75783</v>
      </c>
      <c r="D334" t="s">
        <v>813</v>
      </c>
      <c r="E334" t="s">
        <v>131</v>
      </c>
      <c r="F334" t="s">
        <v>110</v>
      </c>
    </row>
    <row r="335" spans="2:6" hidden="1" x14ac:dyDescent="0.25">
      <c r="B335" t="s">
        <v>814</v>
      </c>
      <c r="C335" s="28">
        <v>40950</v>
      </c>
      <c r="D335" t="s">
        <v>815</v>
      </c>
      <c r="E335" t="s">
        <v>127</v>
      </c>
      <c r="F335" t="s">
        <v>161</v>
      </c>
    </row>
    <row r="336" spans="2:6" hidden="1" x14ac:dyDescent="0.25">
      <c r="B336" t="s">
        <v>816</v>
      </c>
      <c r="C336" s="28">
        <v>60492</v>
      </c>
      <c r="D336" t="s">
        <v>817</v>
      </c>
      <c r="E336" t="s">
        <v>127</v>
      </c>
      <c r="F336" t="s">
        <v>128</v>
      </c>
    </row>
    <row r="337" spans="2:6" hidden="1" x14ac:dyDescent="0.25">
      <c r="B337" t="s">
        <v>818</v>
      </c>
      <c r="C337" s="28">
        <v>49133</v>
      </c>
      <c r="D337" t="s">
        <v>819</v>
      </c>
      <c r="E337" t="s">
        <v>124</v>
      </c>
      <c r="F337" t="s">
        <v>234</v>
      </c>
    </row>
    <row r="338" spans="2:6" hidden="1" x14ac:dyDescent="0.25">
      <c r="B338" t="s">
        <v>820</v>
      </c>
      <c r="C338" s="28">
        <v>60000</v>
      </c>
      <c r="D338" t="s">
        <v>821</v>
      </c>
      <c r="E338" t="s">
        <v>822</v>
      </c>
      <c r="F338" t="s">
        <v>110</v>
      </c>
    </row>
    <row r="339" spans="2:6" hidden="1" x14ac:dyDescent="0.25">
      <c r="B339" t="s">
        <v>823</v>
      </c>
      <c r="C339" s="28">
        <v>60000</v>
      </c>
      <c r="D339" t="s">
        <v>824</v>
      </c>
      <c r="E339" t="s">
        <v>825</v>
      </c>
      <c r="F339" t="s">
        <v>110</v>
      </c>
    </row>
    <row r="340" spans="2:6" hidden="1" x14ac:dyDescent="0.25">
      <c r="B340" t="s">
        <v>826</v>
      </c>
      <c r="C340" s="28">
        <v>70000</v>
      </c>
      <c r="D340" t="s">
        <v>731</v>
      </c>
      <c r="E340" t="s">
        <v>149</v>
      </c>
      <c r="F340" t="s">
        <v>110</v>
      </c>
    </row>
    <row r="341" spans="2:6" hidden="1" x14ac:dyDescent="0.25">
      <c r="B341" t="s">
        <v>827</v>
      </c>
      <c r="C341" s="28">
        <v>44000</v>
      </c>
      <c r="D341" t="s">
        <v>828</v>
      </c>
      <c r="E341" t="s">
        <v>124</v>
      </c>
      <c r="F341" t="s">
        <v>625</v>
      </c>
    </row>
    <row r="342" spans="2:6" hidden="1" x14ac:dyDescent="0.25">
      <c r="B342" t="s">
        <v>829</v>
      </c>
      <c r="C342" s="28">
        <v>60540</v>
      </c>
      <c r="D342" t="s">
        <v>830</v>
      </c>
      <c r="E342" t="s">
        <v>127</v>
      </c>
      <c r="F342" t="s">
        <v>128</v>
      </c>
    </row>
    <row r="343" spans="2:6" hidden="1" x14ac:dyDescent="0.25">
      <c r="B343" t="s">
        <v>831</v>
      </c>
      <c r="C343" s="28">
        <v>47000</v>
      </c>
      <c r="D343" t="s">
        <v>424</v>
      </c>
      <c r="E343" t="s">
        <v>152</v>
      </c>
      <c r="F343" t="s">
        <v>832</v>
      </c>
    </row>
    <row r="344" spans="2:6" hidden="1" x14ac:dyDescent="0.25">
      <c r="B344" t="s">
        <v>833</v>
      </c>
      <c r="C344" s="28">
        <v>50000</v>
      </c>
      <c r="D344" t="s">
        <v>834</v>
      </c>
      <c r="E344" t="s">
        <v>204</v>
      </c>
      <c r="F344" t="s">
        <v>191</v>
      </c>
    </row>
    <row r="345" spans="2:6" hidden="1" x14ac:dyDescent="0.25">
      <c r="B345" t="s">
        <v>835</v>
      </c>
      <c r="C345" s="28">
        <v>69250</v>
      </c>
      <c r="D345" t="s">
        <v>138</v>
      </c>
      <c r="E345" t="s">
        <v>139</v>
      </c>
      <c r="F345" t="s">
        <v>440</v>
      </c>
    </row>
    <row r="346" spans="2:6" hidden="1" x14ac:dyDescent="0.25">
      <c r="B346" t="s">
        <v>836</v>
      </c>
      <c r="C346" s="28">
        <v>53000</v>
      </c>
      <c r="D346" t="s">
        <v>837</v>
      </c>
      <c r="E346" t="s">
        <v>116</v>
      </c>
      <c r="F346" t="s">
        <v>838</v>
      </c>
    </row>
    <row r="347" spans="2:6" hidden="1" x14ac:dyDescent="0.25">
      <c r="B347" t="s">
        <v>839</v>
      </c>
      <c r="C347" s="28">
        <v>67144</v>
      </c>
      <c r="D347" t="s">
        <v>840</v>
      </c>
      <c r="E347" t="s">
        <v>120</v>
      </c>
      <c r="F347" t="s">
        <v>841</v>
      </c>
    </row>
    <row r="348" spans="2:6" hidden="1" x14ac:dyDescent="0.25">
      <c r="B348" t="s">
        <v>842</v>
      </c>
      <c r="C348" s="28">
        <v>40000</v>
      </c>
      <c r="D348" t="s">
        <v>843</v>
      </c>
      <c r="E348" t="s">
        <v>844</v>
      </c>
      <c r="F348" t="s">
        <v>110</v>
      </c>
    </row>
    <row r="349" spans="2:6" hidden="1" x14ac:dyDescent="0.25">
      <c r="B349" t="s">
        <v>845</v>
      </c>
      <c r="C349" s="28">
        <v>50000</v>
      </c>
      <c r="D349" t="s">
        <v>846</v>
      </c>
      <c r="E349" t="s">
        <v>124</v>
      </c>
      <c r="F349" t="s">
        <v>234</v>
      </c>
    </row>
    <row r="350" spans="2:6" hidden="1" x14ac:dyDescent="0.25">
      <c r="B350" t="s">
        <v>847</v>
      </c>
      <c r="C350" s="28">
        <v>50000</v>
      </c>
      <c r="D350" t="s">
        <v>848</v>
      </c>
      <c r="E350" t="s">
        <v>227</v>
      </c>
      <c r="F350" t="s">
        <v>110</v>
      </c>
    </row>
    <row r="351" spans="2:6" hidden="1" x14ac:dyDescent="0.25">
      <c r="B351" t="s">
        <v>849</v>
      </c>
      <c r="C351" s="28">
        <v>40500</v>
      </c>
      <c r="D351" t="s">
        <v>850</v>
      </c>
      <c r="E351" t="s">
        <v>124</v>
      </c>
      <c r="F351" t="s">
        <v>161</v>
      </c>
    </row>
    <row r="352" spans="2:6" hidden="1" x14ac:dyDescent="0.25">
      <c r="B352" t="s">
        <v>851</v>
      </c>
      <c r="C352" s="28">
        <v>165676</v>
      </c>
      <c r="D352" t="s">
        <v>852</v>
      </c>
      <c r="E352" t="s">
        <v>124</v>
      </c>
      <c r="F352" t="s">
        <v>121</v>
      </c>
    </row>
    <row r="353" spans="2:6" hidden="1" x14ac:dyDescent="0.25">
      <c r="B353" t="s">
        <v>853</v>
      </c>
      <c r="C353" s="28">
        <v>60000</v>
      </c>
      <c r="D353" t="s">
        <v>854</v>
      </c>
      <c r="E353" t="s">
        <v>245</v>
      </c>
      <c r="F353" t="s">
        <v>110</v>
      </c>
    </row>
    <row r="354" spans="2:6" x14ac:dyDescent="0.25">
      <c r="B354" t="s">
        <v>855</v>
      </c>
      <c r="C354" s="28">
        <v>132000</v>
      </c>
      <c r="D354" t="s">
        <v>856</v>
      </c>
      <c r="E354" t="s">
        <v>857</v>
      </c>
      <c r="F354" t="s">
        <v>117</v>
      </c>
    </row>
    <row r="355" spans="2:6" hidden="1" x14ac:dyDescent="0.25">
      <c r="B355" t="s">
        <v>858</v>
      </c>
      <c r="C355" s="28">
        <v>45000</v>
      </c>
      <c r="D355" t="s">
        <v>859</v>
      </c>
      <c r="E355" t="s">
        <v>708</v>
      </c>
      <c r="F355" t="s">
        <v>860</v>
      </c>
    </row>
    <row r="356" spans="2:6" hidden="1" x14ac:dyDescent="0.25">
      <c r="B356" t="s">
        <v>861</v>
      </c>
      <c r="C356" s="28">
        <v>57363</v>
      </c>
      <c r="D356" t="s">
        <v>123</v>
      </c>
      <c r="E356" t="s">
        <v>124</v>
      </c>
      <c r="F356" t="s">
        <v>110</v>
      </c>
    </row>
    <row r="357" spans="2:6" hidden="1" x14ac:dyDescent="0.25">
      <c r="B357" t="s">
        <v>862</v>
      </c>
      <c r="C357" s="28">
        <v>60000</v>
      </c>
      <c r="D357" t="s">
        <v>863</v>
      </c>
      <c r="E357" t="s">
        <v>864</v>
      </c>
      <c r="F357" t="s">
        <v>865</v>
      </c>
    </row>
    <row r="358" spans="2:6" hidden="1" x14ac:dyDescent="0.25">
      <c r="B358" t="s">
        <v>866</v>
      </c>
      <c r="C358" s="28">
        <v>40000</v>
      </c>
      <c r="D358" t="s">
        <v>867</v>
      </c>
      <c r="E358" t="s">
        <v>113</v>
      </c>
      <c r="F358" t="s">
        <v>110</v>
      </c>
    </row>
    <row r="359" spans="2:6" hidden="1" x14ac:dyDescent="0.25">
      <c r="B359" t="s">
        <v>868</v>
      </c>
      <c r="C359" s="28">
        <v>58145</v>
      </c>
      <c r="D359" t="s">
        <v>869</v>
      </c>
      <c r="E359" t="s">
        <v>870</v>
      </c>
      <c r="F359" t="s">
        <v>110</v>
      </c>
    </row>
    <row r="360" spans="2:6" hidden="1" x14ac:dyDescent="0.25">
      <c r="B360" t="s">
        <v>871</v>
      </c>
      <c r="C360" s="28">
        <v>41888</v>
      </c>
      <c r="D360" t="s">
        <v>872</v>
      </c>
      <c r="E360" t="s">
        <v>127</v>
      </c>
      <c r="F360" t="s">
        <v>161</v>
      </c>
    </row>
    <row r="361" spans="2:6" hidden="1" x14ac:dyDescent="0.25">
      <c r="B361" t="s">
        <v>873</v>
      </c>
      <c r="C361" s="28">
        <v>40000</v>
      </c>
      <c r="D361" t="s">
        <v>874</v>
      </c>
      <c r="E361" t="s">
        <v>631</v>
      </c>
      <c r="F361" t="s">
        <v>110</v>
      </c>
    </row>
    <row r="362" spans="2:6" hidden="1" x14ac:dyDescent="0.25">
      <c r="B362" t="s">
        <v>875</v>
      </c>
      <c r="C362" s="28">
        <v>48000</v>
      </c>
      <c r="D362" t="s">
        <v>876</v>
      </c>
      <c r="E362" t="s">
        <v>149</v>
      </c>
      <c r="F362" t="s">
        <v>428</v>
      </c>
    </row>
    <row r="363" spans="2:6" hidden="1" x14ac:dyDescent="0.25">
      <c r="B363" t="s">
        <v>877</v>
      </c>
      <c r="C363" s="28">
        <v>51100</v>
      </c>
      <c r="D363" t="s">
        <v>300</v>
      </c>
      <c r="E363" t="s">
        <v>149</v>
      </c>
      <c r="F363" t="s">
        <v>428</v>
      </c>
    </row>
    <row r="364" spans="2:6" hidden="1" x14ac:dyDescent="0.25">
      <c r="B364" t="s">
        <v>878</v>
      </c>
      <c r="C364" s="28">
        <v>75000</v>
      </c>
      <c r="D364" t="s">
        <v>879</v>
      </c>
      <c r="E364" t="s">
        <v>124</v>
      </c>
      <c r="F364" t="s">
        <v>121</v>
      </c>
    </row>
    <row r="365" spans="2:6" hidden="1" x14ac:dyDescent="0.25">
      <c r="B365" t="s">
        <v>880</v>
      </c>
      <c r="C365" s="28">
        <v>42300</v>
      </c>
      <c r="D365" t="s">
        <v>879</v>
      </c>
      <c r="E365" t="s">
        <v>124</v>
      </c>
      <c r="F365" t="s">
        <v>110</v>
      </c>
    </row>
    <row r="366" spans="2:6" hidden="1" x14ac:dyDescent="0.25">
      <c r="B366" t="s">
        <v>881</v>
      </c>
      <c r="C366" s="28">
        <v>40000</v>
      </c>
      <c r="D366" t="s">
        <v>613</v>
      </c>
      <c r="E366" t="s">
        <v>127</v>
      </c>
      <c r="F366" t="s">
        <v>882</v>
      </c>
    </row>
    <row r="367" spans="2:6" hidden="1" x14ac:dyDescent="0.25">
      <c r="B367" t="s">
        <v>883</v>
      </c>
      <c r="C367" s="28">
        <v>80795</v>
      </c>
      <c r="D367" t="s">
        <v>884</v>
      </c>
      <c r="E367" t="s">
        <v>127</v>
      </c>
      <c r="F367" t="s">
        <v>128</v>
      </c>
    </row>
    <row r="368" spans="2:6" hidden="1" x14ac:dyDescent="0.25">
      <c r="B368" t="s">
        <v>885</v>
      </c>
      <c r="C368" s="28">
        <v>150000</v>
      </c>
      <c r="D368" t="s">
        <v>886</v>
      </c>
      <c r="E368" t="s">
        <v>139</v>
      </c>
      <c r="F368" t="s">
        <v>191</v>
      </c>
    </row>
    <row r="369" spans="2:6" hidden="1" x14ac:dyDescent="0.25">
      <c r="B369" t="s">
        <v>887</v>
      </c>
      <c r="C369" s="28">
        <v>63026</v>
      </c>
      <c r="D369" t="s">
        <v>888</v>
      </c>
      <c r="E369" t="s">
        <v>127</v>
      </c>
      <c r="F369" t="s">
        <v>144</v>
      </c>
    </row>
    <row r="370" spans="2:6" hidden="1" x14ac:dyDescent="0.25">
      <c r="B370" t="s">
        <v>889</v>
      </c>
      <c r="C370" s="28">
        <v>60000</v>
      </c>
      <c r="D370" t="s">
        <v>890</v>
      </c>
      <c r="E370" t="s">
        <v>149</v>
      </c>
      <c r="F370" t="s">
        <v>110</v>
      </c>
    </row>
    <row r="371" spans="2:6" hidden="1" x14ac:dyDescent="0.25">
      <c r="B371" t="s">
        <v>891</v>
      </c>
      <c r="C371" s="28">
        <v>40000</v>
      </c>
      <c r="D371" t="s">
        <v>892</v>
      </c>
      <c r="E371" t="s">
        <v>742</v>
      </c>
      <c r="F371" t="s">
        <v>110</v>
      </c>
    </row>
    <row r="372" spans="2:6" hidden="1" x14ac:dyDescent="0.25">
      <c r="B372" t="s">
        <v>893</v>
      </c>
      <c r="C372" s="28">
        <v>104944</v>
      </c>
      <c r="D372" t="s">
        <v>894</v>
      </c>
      <c r="E372" t="s">
        <v>127</v>
      </c>
      <c r="F372" t="s">
        <v>128</v>
      </c>
    </row>
    <row r="373" spans="2:6" hidden="1" x14ac:dyDescent="0.25">
      <c r="B373" t="s">
        <v>895</v>
      </c>
      <c r="C373" s="28">
        <v>43254</v>
      </c>
      <c r="D373" t="s">
        <v>896</v>
      </c>
      <c r="E373" t="s">
        <v>124</v>
      </c>
      <c r="F373" t="s">
        <v>110</v>
      </c>
    </row>
    <row r="374" spans="2:6" hidden="1" x14ac:dyDescent="0.25">
      <c r="B374" t="s">
        <v>897</v>
      </c>
      <c r="C374" s="28">
        <v>75957</v>
      </c>
      <c r="D374" t="s">
        <v>361</v>
      </c>
      <c r="E374" t="s">
        <v>120</v>
      </c>
      <c r="F374" t="s">
        <v>898</v>
      </c>
    </row>
    <row r="375" spans="2:6" hidden="1" x14ac:dyDescent="0.25">
      <c r="B375" t="s">
        <v>899</v>
      </c>
      <c r="C375" s="28">
        <v>57619</v>
      </c>
      <c r="D375" t="s">
        <v>543</v>
      </c>
      <c r="E375" t="s">
        <v>296</v>
      </c>
      <c r="F375" t="s">
        <v>110</v>
      </c>
    </row>
    <row r="376" spans="2:6" hidden="1" x14ac:dyDescent="0.25">
      <c r="B376" t="s">
        <v>900</v>
      </c>
      <c r="C376" s="28">
        <v>74228</v>
      </c>
      <c r="D376" t="s">
        <v>901</v>
      </c>
      <c r="E376" t="s">
        <v>139</v>
      </c>
      <c r="F376" t="s">
        <v>110</v>
      </c>
    </row>
    <row r="377" spans="2:6" hidden="1" x14ac:dyDescent="0.25">
      <c r="B377" t="s">
        <v>902</v>
      </c>
      <c r="C377" s="28">
        <v>40000</v>
      </c>
      <c r="D377" t="s">
        <v>244</v>
      </c>
      <c r="E377" t="s">
        <v>245</v>
      </c>
      <c r="F377" t="s">
        <v>110</v>
      </c>
    </row>
    <row r="378" spans="2:6" hidden="1" x14ac:dyDescent="0.25">
      <c r="B378" t="s">
        <v>903</v>
      </c>
      <c r="C378" s="28">
        <v>66308</v>
      </c>
      <c r="D378" t="s">
        <v>904</v>
      </c>
      <c r="E378" t="s">
        <v>239</v>
      </c>
      <c r="F378" t="s">
        <v>905</v>
      </c>
    </row>
    <row r="379" spans="2:6" hidden="1" x14ac:dyDescent="0.25">
      <c r="B379" t="s">
        <v>906</v>
      </c>
      <c r="C379" s="28">
        <v>48876</v>
      </c>
      <c r="D379" t="s">
        <v>776</v>
      </c>
      <c r="E379" t="s">
        <v>127</v>
      </c>
      <c r="F379" t="s">
        <v>161</v>
      </c>
    </row>
    <row r="380" spans="2:6" hidden="1" x14ac:dyDescent="0.25">
      <c r="B380" t="s">
        <v>907</v>
      </c>
      <c r="C380" s="28">
        <v>40000</v>
      </c>
      <c r="D380" t="s">
        <v>427</v>
      </c>
      <c r="E380" t="s">
        <v>149</v>
      </c>
      <c r="F380" t="s">
        <v>110</v>
      </c>
    </row>
    <row r="381" spans="2:6" hidden="1" x14ac:dyDescent="0.25">
      <c r="B381" t="s">
        <v>908</v>
      </c>
      <c r="C381" s="28">
        <v>48000</v>
      </c>
      <c r="D381" t="s">
        <v>846</v>
      </c>
      <c r="E381" t="s">
        <v>124</v>
      </c>
      <c r="F381" t="s">
        <v>161</v>
      </c>
    </row>
    <row r="382" spans="2:6" hidden="1" x14ac:dyDescent="0.25">
      <c r="B382" t="s">
        <v>909</v>
      </c>
      <c r="C382" s="28">
        <v>40000</v>
      </c>
      <c r="D382" t="s">
        <v>910</v>
      </c>
      <c r="E382" t="s">
        <v>120</v>
      </c>
      <c r="F382" t="s">
        <v>191</v>
      </c>
    </row>
    <row r="383" spans="2:6" hidden="1" x14ac:dyDescent="0.25">
      <c r="B383" t="s">
        <v>911</v>
      </c>
      <c r="C383" s="28">
        <v>45500</v>
      </c>
      <c r="D383" t="s">
        <v>912</v>
      </c>
      <c r="E383" t="s">
        <v>220</v>
      </c>
      <c r="F383" t="s">
        <v>913</v>
      </c>
    </row>
    <row r="384" spans="2:6" hidden="1" x14ac:dyDescent="0.25">
      <c r="B384" t="s">
        <v>914</v>
      </c>
      <c r="C384" s="28">
        <v>60000</v>
      </c>
      <c r="D384" t="s">
        <v>915</v>
      </c>
      <c r="E384" t="s">
        <v>602</v>
      </c>
      <c r="F384" t="s">
        <v>246</v>
      </c>
    </row>
    <row r="385" spans="2:6" hidden="1" x14ac:dyDescent="0.25">
      <c r="B385" t="s">
        <v>916</v>
      </c>
      <c r="C385" s="28">
        <v>45000</v>
      </c>
      <c r="D385" t="s">
        <v>187</v>
      </c>
      <c r="E385" t="s">
        <v>188</v>
      </c>
      <c r="F385" t="s">
        <v>440</v>
      </c>
    </row>
    <row r="386" spans="2:6" hidden="1" x14ac:dyDescent="0.25">
      <c r="B386" t="s">
        <v>917</v>
      </c>
      <c r="C386" s="28">
        <v>42000</v>
      </c>
      <c r="D386" t="s">
        <v>342</v>
      </c>
      <c r="E386" t="s">
        <v>127</v>
      </c>
      <c r="F386" t="s">
        <v>128</v>
      </c>
    </row>
    <row r="387" spans="2:6" hidden="1" x14ac:dyDescent="0.25">
      <c r="B387" t="s">
        <v>918</v>
      </c>
      <c r="C387" s="28">
        <v>46480</v>
      </c>
      <c r="D387" t="s">
        <v>193</v>
      </c>
      <c r="E387" t="s">
        <v>194</v>
      </c>
      <c r="F387" t="s">
        <v>110</v>
      </c>
    </row>
    <row r="388" spans="2:6" hidden="1" x14ac:dyDescent="0.25">
      <c r="B388" t="s">
        <v>919</v>
      </c>
      <c r="C388" s="28">
        <v>65535</v>
      </c>
      <c r="D388" t="s">
        <v>613</v>
      </c>
      <c r="E388" t="s">
        <v>127</v>
      </c>
      <c r="F388" t="s">
        <v>128</v>
      </c>
    </row>
    <row r="389" spans="2:6" hidden="1" x14ac:dyDescent="0.25">
      <c r="B389" t="s">
        <v>920</v>
      </c>
      <c r="C389" s="28">
        <v>60000</v>
      </c>
      <c r="D389" t="s">
        <v>921</v>
      </c>
      <c r="E389" t="s">
        <v>105</v>
      </c>
      <c r="F389" t="s">
        <v>922</v>
      </c>
    </row>
    <row r="390" spans="2:6" hidden="1" x14ac:dyDescent="0.25">
      <c r="B390" t="s">
        <v>923</v>
      </c>
      <c r="C390" s="28">
        <v>42445</v>
      </c>
      <c r="D390" t="s">
        <v>924</v>
      </c>
      <c r="E390" t="s">
        <v>127</v>
      </c>
      <c r="F390" t="s">
        <v>161</v>
      </c>
    </row>
    <row r="391" spans="2:6" hidden="1" x14ac:dyDescent="0.25">
      <c r="B391" t="s">
        <v>925</v>
      </c>
      <c r="C391" s="28">
        <v>46000</v>
      </c>
      <c r="D391" t="s">
        <v>926</v>
      </c>
      <c r="E391" t="s">
        <v>149</v>
      </c>
      <c r="F391" t="s">
        <v>110</v>
      </c>
    </row>
    <row r="392" spans="2:6" hidden="1" x14ac:dyDescent="0.25">
      <c r="B392" t="s">
        <v>927</v>
      </c>
      <c r="C392" s="28">
        <v>44000</v>
      </c>
      <c r="D392" t="s">
        <v>928</v>
      </c>
      <c r="E392" t="s">
        <v>870</v>
      </c>
      <c r="F392" t="s">
        <v>110</v>
      </c>
    </row>
    <row r="393" spans="2:6" hidden="1" x14ac:dyDescent="0.25">
      <c r="B393" t="s">
        <v>929</v>
      </c>
      <c r="C393" s="28">
        <v>55000</v>
      </c>
      <c r="D393" t="s">
        <v>930</v>
      </c>
      <c r="E393" t="s">
        <v>931</v>
      </c>
      <c r="F393" t="s">
        <v>932</v>
      </c>
    </row>
    <row r="394" spans="2:6" hidden="1" x14ac:dyDescent="0.25">
      <c r="B394" t="s">
        <v>933</v>
      </c>
      <c r="C394" s="28">
        <v>50000</v>
      </c>
      <c r="D394" t="s">
        <v>934</v>
      </c>
      <c r="E394" t="s">
        <v>935</v>
      </c>
      <c r="F394" t="s">
        <v>110</v>
      </c>
    </row>
    <row r="395" spans="2:6" hidden="1" x14ac:dyDescent="0.25">
      <c r="B395" t="s">
        <v>936</v>
      </c>
      <c r="C395" s="28">
        <v>40000</v>
      </c>
      <c r="D395" t="s">
        <v>937</v>
      </c>
      <c r="E395" t="s">
        <v>127</v>
      </c>
      <c r="F395" t="s">
        <v>191</v>
      </c>
    </row>
    <row r="396" spans="2:6" hidden="1" x14ac:dyDescent="0.25">
      <c r="B396" t="s">
        <v>938</v>
      </c>
      <c r="C396" s="28">
        <v>98983</v>
      </c>
      <c r="D396" t="s">
        <v>776</v>
      </c>
      <c r="E396" t="s">
        <v>127</v>
      </c>
      <c r="F396" t="s">
        <v>121</v>
      </c>
    </row>
    <row r="397" spans="2:6" hidden="1" x14ac:dyDescent="0.25">
      <c r="B397" t="s">
        <v>939</v>
      </c>
      <c r="C397" s="28">
        <v>45000</v>
      </c>
      <c r="D397" t="s">
        <v>940</v>
      </c>
      <c r="E397" t="s">
        <v>131</v>
      </c>
      <c r="F397" t="s">
        <v>110</v>
      </c>
    </row>
    <row r="398" spans="2:6" hidden="1" x14ac:dyDescent="0.25">
      <c r="B398" t="s">
        <v>941</v>
      </c>
      <c r="C398" s="28">
        <v>40000</v>
      </c>
      <c r="D398" t="s">
        <v>206</v>
      </c>
      <c r="E398" t="s">
        <v>207</v>
      </c>
      <c r="F398" t="s">
        <v>942</v>
      </c>
    </row>
    <row r="399" spans="2:6" hidden="1" x14ac:dyDescent="0.25">
      <c r="B399" t="s">
        <v>943</v>
      </c>
      <c r="C399" s="28">
        <v>41300</v>
      </c>
      <c r="D399" t="s">
        <v>944</v>
      </c>
      <c r="E399" t="s">
        <v>511</v>
      </c>
      <c r="F399" t="s">
        <v>110</v>
      </c>
    </row>
    <row r="400" spans="2:6" hidden="1" x14ac:dyDescent="0.25">
      <c r="B400" t="s">
        <v>945</v>
      </c>
      <c r="C400" s="28">
        <v>43890</v>
      </c>
      <c r="D400" t="s">
        <v>946</v>
      </c>
      <c r="E400" t="s">
        <v>870</v>
      </c>
      <c r="F400" t="s">
        <v>110</v>
      </c>
    </row>
    <row r="401" spans="2:6" hidden="1" x14ac:dyDescent="0.25">
      <c r="B401" t="s">
        <v>947</v>
      </c>
      <c r="C401" s="28">
        <v>43345</v>
      </c>
      <c r="D401" t="s">
        <v>363</v>
      </c>
      <c r="E401" t="s">
        <v>127</v>
      </c>
      <c r="F401" t="s">
        <v>161</v>
      </c>
    </row>
    <row r="402" spans="2:6" hidden="1" x14ac:dyDescent="0.25">
      <c r="B402" t="s">
        <v>948</v>
      </c>
      <c r="C402" s="28">
        <v>49000</v>
      </c>
      <c r="D402" t="s">
        <v>949</v>
      </c>
      <c r="E402" t="s">
        <v>105</v>
      </c>
      <c r="F402" t="s">
        <v>950</v>
      </c>
    </row>
    <row r="403" spans="2:6" x14ac:dyDescent="0.25">
      <c r="B403" t="s">
        <v>951</v>
      </c>
      <c r="C403" s="28">
        <v>45000</v>
      </c>
      <c r="D403" t="s">
        <v>952</v>
      </c>
      <c r="E403" t="s">
        <v>708</v>
      </c>
      <c r="F403" t="s">
        <v>117</v>
      </c>
    </row>
    <row r="404" spans="2:6" x14ac:dyDescent="0.25">
      <c r="B404" t="s">
        <v>953</v>
      </c>
      <c r="C404" s="28">
        <v>40000</v>
      </c>
      <c r="D404" t="s">
        <v>954</v>
      </c>
      <c r="E404" t="s">
        <v>955</v>
      </c>
      <c r="F404" t="s">
        <v>117</v>
      </c>
    </row>
    <row r="405" spans="2:6" x14ac:dyDescent="0.25">
      <c r="B405" t="s">
        <v>956</v>
      </c>
      <c r="C405" s="28">
        <v>60000</v>
      </c>
      <c r="D405" t="s">
        <v>957</v>
      </c>
      <c r="E405" t="s">
        <v>116</v>
      </c>
      <c r="F405" t="s">
        <v>117</v>
      </c>
    </row>
    <row r="406" spans="2:6" hidden="1" x14ac:dyDescent="0.25">
      <c r="B406" t="s">
        <v>958</v>
      </c>
      <c r="C406" s="28">
        <v>65000</v>
      </c>
      <c r="D406" t="s">
        <v>959</v>
      </c>
      <c r="E406" t="s">
        <v>324</v>
      </c>
      <c r="F406" t="s">
        <v>110</v>
      </c>
    </row>
    <row r="407" spans="2:6" x14ac:dyDescent="0.25">
      <c r="B407" t="s">
        <v>960</v>
      </c>
      <c r="C407" s="28">
        <v>55000</v>
      </c>
      <c r="D407" t="s">
        <v>961</v>
      </c>
      <c r="E407" t="s">
        <v>116</v>
      </c>
      <c r="F407" t="s">
        <v>117</v>
      </c>
    </row>
    <row r="408" spans="2:6" hidden="1" x14ac:dyDescent="0.25">
      <c r="B408" t="s">
        <v>962</v>
      </c>
      <c r="C408" s="28">
        <v>73967</v>
      </c>
      <c r="D408" t="s">
        <v>963</v>
      </c>
      <c r="E408" t="s">
        <v>127</v>
      </c>
      <c r="F408" t="s">
        <v>128</v>
      </c>
    </row>
    <row r="409" spans="2:6" hidden="1" x14ac:dyDescent="0.25">
      <c r="B409" t="s">
        <v>964</v>
      </c>
      <c r="C409" s="28">
        <v>40920</v>
      </c>
      <c r="D409" t="s">
        <v>965</v>
      </c>
      <c r="E409" t="s">
        <v>966</v>
      </c>
      <c r="F409" t="s">
        <v>110</v>
      </c>
    </row>
    <row r="410" spans="2:6" hidden="1" x14ac:dyDescent="0.25">
      <c r="B410" t="s">
        <v>967</v>
      </c>
      <c r="C410" s="28">
        <v>65847</v>
      </c>
      <c r="D410" t="s">
        <v>968</v>
      </c>
      <c r="E410" t="s">
        <v>127</v>
      </c>
      <c r="F410" t="s">
        <v>128</v>
      </c>
    </row>
    <row r="411" spans="2:6" hidden="1" x14ac:dyDescent="0.25">
      <c r="B411" t="s">
        <v>969</v>
      </c>
      <c r="C411" s="28">
        <v>72000</v>
      </c>
      <c r="D411" t="s">
        <v>815</v>
      </c>
      <c r="E411" t="s">
        <v>127</v>
      </c>
      <c r="F411" t="s">
        <v>128</v>
      </c>
    </row>
    <row r="412" spans="2:6" hidden="1" x14ac:dyDescent="0.25">
      <c r="B412" t="s">
        <v>970</v>
      </c>
      <c r="C412" s="28">
        <v>40000</v>
      </c>
      <c r="D412" t="s">
        <v>971</v>
      </c>
      <c r="E412" t="s">
        <v>127</v>
      </c>
      <c r="F412" t="s">
        <v>128</v>
      </c>
    </row>
    <row r="413" spans="2:6" hidden="1" x14ac:dyDescent="0.25">
      <c r="B413" t="s">
        <v>972</v>
      </c>
      <c r="C413" s="28">
        <v>45674</v>
      </c>
      <c r="D413" t="s">
        <v>973</v>
      </c>
      <c r="E413" t="s">
        <v>127</v>
      </c>
      <c r="F413" t="s">
        <v>128</v>
      </c>
    </row>
    <row r="414" spans="2:6" hidden="1" x14ac:dyDescent="0.25">
      <c r="B414" t="s">
        <v>974</v>
      </c>
      <c r="C414" s="28">
        <v>46134</v>
      </c>
      <c r="D414" t="s">
        <v>975</v>
      </c>
      <c r="E414" t="s">
        <v>139</v>
      </c>
      <c r="F414" t="s">
        <v>110</v>
      </c>
    </row>
    <row r="415" spans="2:6" hidden="1" x14ac:dyDescent="0.25">
      <c r="B415" t="s">
        <v>976</v>
      </c>
      <c r="C415" s="28">
        <v>70000</v>
      </c>
      <c r="D415" t="s">
        <v>815</v>
      </c>
      <c r="E415" t="s">
        <v>127</v>
      </c>
      <c r="F415" t="s">
        <v>128</v>
      </c>
    </row>
    <row r="416" spans="2:6" hidden="1" x14ac:dyDescent="0.25">
      <c r="B416" t="s">
        <v>977</v>
      </c>
      <c r="C416" s="28">
        <v>45634</v>
      </c>
      <c r="D416" t="s">
        <v>978</v>
      </c>
      <c r="E416" t="s">
        <v>127</v>
      </c>
      <c r="F416" t="s">
        <v>128</v>
      </c>
    </row>
    <row r="417" spans="2:6" hidden="1" x14ac:dyDescent="0.25">
      <c r="B417" t="s">
        <v>979</v>
      </c>
      <c r="C417" s="28">
        <v>40000</v>
      </c>
      <c r="D417" t="s">
        <v>980</v>
      </c>
      <c r="E417" t="s">
        <v>245</v>
      </c>
      <c r="F417" t="s">
        <v>110</v>
      </c>
    </row>
    <row r="418" spans="2:6" hidden="1" x14ac:dyDescent="0.25">
      <c r="B418" t="s">
        <v>981</v>
      </c>
      <c r="C418" s="28">
        <v>60113</v>
      </c>
      <c r="D418" t="s">
        <v>982</v>
      </c>
      <c r="E418" t="s">
        <v>127</v>
      </c>
      <c r="F418" t="s">
        <v>191</v>
      </c>
    </row>
    <row r="419" spans="2:6" hidden="1" x14ac:dyDescent="0.25">
      <c r="B419" t="s">
        <v>983</v>
      </c>
      <c r="C419" s="28">
        <v>50598</v>
      </c>
      <c r="D419" t="s">
        <v>984</v>
      </c>
      <c r="E419" t="s">
        <v>239</v>
      </c>
      <c r="F419" t="s">
        <v>985</v>
      </c>
    </row>
    <row r="420" spans="2:6" hidden="1" x14ac:dyDescent="0.25">
      <c r="B420" t="s">
        <v>986</v>
      </c>
      <c r="C420" s="28">
        <v>62500</v>
      </c>
      <c r="D420" t="s">
        <v>987</v>
      </c>
      <c r="E420" t="s">
        <v>127</v>
      </c>
      <c r="F420" t="s">
        <v>128</v>
      </c>
    </row>
    <row r="421" spans="2:6" hidden="1" x14ac:dyDescent="0.25">
      <c r="B421" t="s">
        <v>988</v>
      </c>
      <c r="C421" s="28">
        <v>42000</v>
      </c>
      <c r="D421" t="s">
        <v>989</v>
      </c>
      <c r="E421" t="s">
        <v>149</v>
      </c>
      <c r="F421" t="s">
        <v>990</v>
      </c>
    </row>
    <row r="422" spans="2:6" hidden="1" x14ac:dyDescent="0.25">
      <c r="B422" t="s">
        <v>991</v>
      </c>
      <c r="C422" s="28">
        <v>52454</v>
      </c>
      <c r="D422" t="s">
        <v>992</v>
      </c>
      <c r="E422" t="s">
        <v>127</v>
      </c>
      <c r="F422" t="s">
        <v>128</v>
      </c>
    </row>
    <row r="423" spans="2:6" hidden="1" x14ac:dyDescent="0.25">
      <c r="B423" t="s">
        <v>993</v>
      </c>
      <c r="C423" s="28">
        <v>49256</v>
      </c>
      <c r="D423" t="s">
        <v>994</v>
      </c>
      <c r="E423" t="s">
        <v>127</v>
      </c>
      <c r="F423" t="s">
        <v>128</v>
      </c>
    </row>
    <row r="424" spans="2:6" hidden="1" x14ac:dyDescent="0.25">
      <c r="B424" t="s">
        <v>995</v>
      </c>
      <c r="C424" s="28">
        <v>101309</v>
      </c>
      <c r="D424" t="s">
        <v>996</v>
      </c>
      <c r="E424" t="s">
        <v>139</v>
      </c>
      <c r="F424" t="s">
        <v>191</v>
      </c>
    </row>
    <row r="425" spans="2:6" hidden="1" x14ac:dyDescent="0.25">
      <c r="B425" t="s">
        <v>997</v>
      </c>
      <c r="C425" s="28">
        <v>47116</v>
      </c>
      <c r="D425" t="s">
        <v>316</v>
      </c>
      <c r="E425" t="s">
        <v>127</v>
      </c>
      <c r="F425" t="s">
        <v>161</v>
      </c>
    </row>
    <row r="426" spans="2:6" hidden="1" x14ac:dyDescent="0.25">
      <c r="B426" t="s">
        <v>998</v>
      </c>
      <c r="C426" s="28">
        <v>63700</v>
      </c>
      <c r="D426" t="s">
        <v>999</v>
      </c>
      <c r="E426" t="s">
        <v>124</v>
      </c>
      <c r="F426" t="s">
        <v>110</v>
      </c>
    </row>
    <row r="427" spans="2:6" hidden="1" x14ac:dyDescent="0.25">
      <c r="B427" t="s">
        <v>1000</v>
      </c>
      <c r="C427" s="28">
        <v>80000</v>
      </c>
      <c r="D427" t="s">
        <v>1001</v>
      </c>
      <c r="E427" t="s">
        <v>654</v>
      </c>
      <c r="F427" t="s">
        <v>625</v>
      </c>
    </row>
    <row r="428" spans="2:6" hidden="1" x14ac:dyDescent="0.25">
      <c r="B428" t="s">
        <v>1002</v>
      </c>
      <c r="C428" s="28">
        <v>68000</v>
      </c>
      <c r="D428" t="s">
        <v>422</v>
      </c>
      <c r="E428" t="s">
        <v>116</v>
      </c>
      <c r="F428" t="s">
        <v>1003</v>
      </c>
    </row>
    <row r="429" spans="2:6" hidden="1" x14ac:dyDescent="0.25">
      <c r="B429" t="s">
        <v>1004</v>
      </c>
      <c r="C429" s="28">
        <v>50000</v>
      </c>
      <c r="D429" t="s">
        <v>1005</v>
      </c>
      <c r="E429" t="s">
        <v>239</v>
      </c>
      <c r="F429" t="s">
        <v>191</v>
      </c>
    </row>
    <row r="430" spans="2:6" hidden="1" x14ac:dyDescent="0.25">
      <c r="B430" t="s">
        <v>1006</v>
      </c>
      <c r="C430" s="28">
        <v>92746</v>
      </c>
      <c r="D430" t="s">
        <v>187</v>
      </c>
      <c r="E430" t="s">
        <v>127</v>
      </c>
      <c r="F430" t="s">
        <v>128</v>
      </c>
    </row>
    <row r="431" spans="2:6" hidden="1" x14ac:dyDescent="0.25">
      <c r="B431" t="s">
        <v>1007</v>
      </c>
      <c r="C431" s="28">
        <v>85000</v>
      </c>
      <c r="D431" t="s">
        <v>1008</v>
      </c>
      <c r="E431" t="s">
        <v>127</v>
      </c>
      <c r="F431" t="s">
        <v>121</v>
      </c>
    </row>
    <row r="432" spans="2:6" hidden="1" x14ac:dyDescent="0.25">
      <c r="B432" t="s">
        <v>1009</v>
      </c>
      <c r="C432" s="28">
        <v>42831</v>
      </c>
      <c r="D432" t="s">
        <v>828</v>
      </c>
      <c r="E432" t="s">
        <v>124</v>
      </c>
      <c r="F432" t="s">
        <v>1010</v>
      </c>
    </row>
    <row r="433" spans="2:6" hidden="1" x14ac:dyDescent="0.25">
      <c r="B433" t="s">
        <v>1011</v>
      </c>
      <c r="C433" s="28">
        <v>50000</v>
      </c>
      <c r="D433" t="s">
        <v>828</v>
      </c>
      <c r="E433" t="s">
        <v>124</v>
      </c>
      <c r="F433" t="s">
        <v>121</v>
      </c>
    </row>
    <row r="434" spans="2:6" hidden="1" x14ac:dyDescent="0.25">
      <c r="B434" t="s">
        <v>1012</v>
      </c>
      <c r="C434" s="28">
        <v>50000</v>
      </c>
      <c r="D434" t="s">
        <v>1013</v>
      </c>
      <c r="E434" t="s">
        <v>127</v>
      </c>
      <c r="F434" t="s">
        <v>121</v>
      </c>
    </row>
    <row r="435" spans="2:6" hidden="1" x14ac:dyDescent="0.25">
      <c r="B435" t="s">
        <v>1014</v>
      </c>
      <c r="C435" s="28">
        <v>40000</v>
      </c>
      <c r="D435" t="s">
        <v>1015</v>
      </c>
      <c r="E435" t="s">
        <v>631</v>
      </c>
      <c r="F435" t="s">
        <v>110</v>
      </c>
    </row>
    <row r="436" spans="2:6" x14ac:dyDescent="0.25">
      <c r="B436" t="s">
        <v>1016</v>
      </c>
      <c r="C436" s="28">
        <v>55000</v>
      </c>
      <c r="D436" t="s">
        <v>856</v>
      </c>
      <c r="E436" t="s">
        <v>116</v>
      </c>
      <c r="F436" t="s">
        <v>117</v>
      </c>
    </row>
    <row r="437" spans="2:6" hidden="1" x14ac:dyDescent="0.25">
      <c r="B437" t="s">
        <v>1017</v>
      </c>
      <c r="C437" s="28">
        <v>61500</v>
      </c>
      <c r="D437" t="s">
        <v>1018</v>
      </c>
      <c r="E437" t="s">
        <v>127</v>
      </c>
      <c r="F437" t="s">
        <v>128</v>
      </c>
    </row>
    <row r="438" spans="2:6" hidden="1" x14ac:dyDescent="0.25">
      <c r="B438" t="s">
        <v>1019</v>
      </c>
      <c r="C438" s="28">
        <v>55000</v>
      </c>
      <c r="D438" t="s">
        <v>1020</v>
      </c>
      <c r="E438" t="s">
        <v>220</v>
      </c>
      <c r="F438" t="s">
        <v>596</v>
      </c>
    </row>
    <row r="439" spans="2:6" hidden="1" x14ac:dyDescent="0.25">
      <c r="B439" t="s">
        <v>1021</v>
      </c>
      <c r="C439" s="28">
        <v>69000</v>
      </c>
      <c r="D439" t="s">
        <v>1022</v>
      </c>
      <c r="E439" t="s">
        <v>280</v>
      </c>
      <c r="F439" t="s">
        <v>246</v>
      </c>
    </row>
    <row r="440" spans="2:6" hidden="1" x14ac:dyDescent="0.25">
      <c r="B440" t="s">
        <v>1023</v>
      </c>
      <c r="C440" s="28">
        <v>40000</v>
      </c>
      <c r="D440" t="s">
        <v>1024</v>
      </c>
      <c r="E440" t="s">
        <v>280</v>
      </c>
      <c r="F440" t="s">
        <v>121</v>
      </c>
    </row>
    <row r="441" spans="2:6" hidden="1" x14ac:dyDescent="0.25">
      <c r="B441" t="s">
        <v>1025</v>
      </c>
      <c r="C441" s="28">
        <v>66080</v>
      </c>
      <c r="D441" t="s">
        <v>1022</v>
      </c>
      <c r="E441" t="s">
        <v>280</v>
      </c>
      <c r="F441" t="s">
        <v>110</v>
      </c>
    </row>
    <row r="442" spans="2:6" hidden="1" x14ac:dyDescent="0.25">
      <c r="B442" t="s">
        <v>1026</v>
      </c>
      <c r="C442" s="28">
        <v>130000</v>
      </c>
      <c r="D442" t="s">
        <v>1027</v>
      </c>
      <c r="E442" t="s">
        <v>631</v>
      </c>
      <c r="F442" t="s">
        <v>191</v>
      </c>
    </row>
    <row r="443" spans="2:6" hidden="1" x14ac:dyDescent="0.25">
      <c r="B443" t="s">
        <v>1028</v>
      </c>
      <c r="C443" s="28">
        <v>85000</v>
      </c>
      <c r="D443" t="s">
        <v>1029</v>
      </c>
      <c r="E443" t="s">
        <v>636</v>
      </c>
      <c r="F443" t="s">
        <v>121</v>
      </c>
    </row>
    <row r="444" spans="2:6" hidden="1" x14ac:dyDescent="0.25">
      <c r="B444" t="s">
        <v>1030</v>
      </c>
      <c r="C444" s="28">
        <v>69372</v>
      </c>
      <c r="D444" t="s">
        <v>1031</v>
      </c>
      <c r="E444" t="s">
        <v>631</v>
      </c>
      <c r="F444" t="s">
        <v>110</v>
      </c>
    </row>
    <row r="445" spans="2:6" x14ac:dyDescent="0.25">
      <c r="B445" t="s">
        <v>1032</v>
      </c>
      <c r="C445" s="28">
        <v>50000</v>
      </c>
      <c r="D445" t="s">
        <v>1033</v>
      </c>
      <c r="E445" t="s">
        <v>708</v>
      </c>
      <c r="F445" t="s">
        <v>117</v>
      </c>
    </row>
    <row r="446" spans="2:6" x14ac:dyDescent="0.25">
      <c r="B446" t="s">
        <v>1034</v>
      </c>
      <c r="C446" s="28">
        <v>65000</v>
      </c>
      <c r="D446" t="s">
        <v>1035</v>
      </c>
      <c r="E446" t="s">
        <v>857</v>
      </c>
      <c r="F446" t="s">
        <v>117</v>
      </c>
    </row>
    <row r="447" spans="2:6" hidden="1" x14ac:dyDescent="0.25">
      <c r="B447" t="s">
        <v>1036</v>
      </c>
      <c r="C447" s="28">
        <v>43700</v>
      </c>
      <c r="D447" t="s">
        <v>705</v>
      </c>
      <c r="E447" t="s">
        <v>245</v>
      </c>
      <c r="F447" t="s">
        <v>110</v>
      </c>
    </row>
    <row r="448" spans="2:6" hidden="1" x14ac:dyDescent="0.25">
      <c r="B448" t="s">
        <v>1037</v>
      </c>
      <c r="C448" s="28">
        <v>200000</v>
      </c>
      <c r="D448" t="s">
        <v>980</v>
      </c>
      <c r="E448" t="s">
        <v>245</v>
      </c>
      <c r="F448" t="s">
        <v>191</v>
      </c>
    </row>
    <row r="449" spans="2:6" hidden="1" x14ac:dyDescent="0.25">
      <c r="B449" t="s">
        <v>1038</v>
      </c>
      <c r="C449" s="28">
        <v>80000</v>
      </c>
      <c r="D449" t="s">
        <v>980</v>
      </c>
      <c r="E449" t="s">
        <v>245</v>
      </c>
      <c r="F449" t="s">
        <v>110</v>
      </c>
    </row>
    <row r="450" spans="2:6" hidden="1" x14ac:dyDescent="0.25">
      <c r="B450" t="s">
        <v>1039</v>
      </c>
      <c r="C450" s="28">
        <v>55000</v>
      </c>
      <c r="D450" t="s">
        <v>1040</v>
      </c>
      <c r="E450" t="s">
        <v>245</v>
      </c>
      <c r="F450" t="s">
        <v>110</v>
      </c>
    </row>
    <row r="451" spans="2:6" x14ac:dyDescent="0.25">
      <c r="B451" t="s">
        <v>1041</v>
      </c>
      <c r="C451" s="28">
        <v>47000</v>
      </c>
      <c r="D451" t="s">
        <v>952</v>
      </c>
      <c r="E451" t="s">
        <v>233</v>
      </c>
      <c r="F451" t="s">
        <v>117</v>
      </c>
    </row>
    <row r="452" spans="2:6" hidden="1" x14ac:dyDescent="0.25">
      <c r="B452" t="s">
        <v>1042</v>
      </c>
      <c r="C452" s="28">
        <v>50000</v>
      </c>
      <c r="D452" t="s">
        <v>1043</v>
      </c>
      <c r="E452" t="s">
        <v>227</v>
      </c>
      <c r="F452" t="s">
        <v>110</v>
      </c>
    </row>
    <row r="453" spans="2:6" hidden="1" x14ac:dyDescent="0.25">
      <c r="B453" t="s">
        <v>1044</v>
      </c>
      <c r="C453" s="28">
        <v>51349</v>
      </c>
      <c r="D453" t="s">
        <v>1045</v>
      </c>
      <c r="E453" t="s">
        <v>124</v>
      </c>
      <c r="F453" t="s">
        <v>110</v>
      </c>
    </row>
    <row r="454" spans="2:6" hidden="1" x14ac:dyDescent="0.25">
      <c r="B454" t="s">
        <v>1046</v>
      </c>
      <c r="C454" s="28">
        <v>65718</v>
      </c>
      <c r="D454" t="s">
        <v>1047</v>
      </c>
      <c r="E454" t="s">
        <v>139</v>
      </c>
      <c r="F454" t="s">
        <v>110</v>
      </c>
    </row>
    <row r="455" spans="2:6" hidden="1" x14ac:dyDescent="0.25">
      <c r="B455" t="s">
        <v>1048</v>
      </c>
      <c r="C455" s="28">
        <v>47246</v>
      </c>
      <c r="D455" t="s">
        <v>1049</v>
      </c>
      <c r="E455" t="s">
        <v>870</v>
      </c>
      <c r="F455" t="s">
        <v>1050</v>
      </c>
    </row>
    <row r="456" spans="2:6" hidden="1" x14ac:dyDescent="0.25">
      <c r="B456" t="s">
        <v>1051</v>
      </c>
      <c r="C456" s="28">
        <v>150000</v>
      </c>
      <c r="D456" t="s">
        <v>1052</v>
      </c>
      <c r="E456" t="s">
        <v>120</v>
      </c>
      <c r="F456" t="s">
        <v>191</v>
      </c>
    </row>
    <row r="457" spans="2:6" hidden="1" x14ac:dyDescent="0.25">
      <c r="B457" t="s">
        <v>1053</v>
      </c>
      <c r="C457" s="28">
        <v>55000</v>
      </c>
      <c r="D457" t="s">
        <v>1054</v>
      </c>
      <c r="E457" t="s">
        <v>1055</v>
      </c>
      <c r="F457" t="s">
        <v>110</v>
      </c>
    </row>
    <row r="458" spans="2:6" hidden="1" x14ac:dyDescent="0.25">
      <c r="B458" t="s">
        <v>1056</v>
      </c>
      <c r="C458" s="28">
        <v>70240</v>
      </c>
      <c r="D458" t="s">
        <v>1057</v>
      </c>
      <c r="E458" t="s">
        <v>127</v>
      </c>
      <c r="F458" t="s">
        <v>128</v>
      </c>
    </row>
    <row r="459" spans="2:6" hidden="1" x14ac:dyDescent="0.25">
      <c r="B459" t="s">
        <v>1058</v>
      </c>
      <c r="C459" s="28">
        <v>61500</v>
      </c>
      <c r="D459" t="s">
        <v>620</v>
      </c>
      <c r="E459" t="s">
        <v>127</v>
      </c>
      <c r="F459" t="s">
        <v>128</v>
      </c>
    </row>
    <row r="460" spans="2:6" hidden="1" x14ac:dyDescent="0.25">
      <c r="B460" t="s">
        <v>1059</v>
      </c>
      <c r="C460" s="28">
        <v>102000</v>
      </c>
      <c r="D460" t="s">
        <v>1060</v>
      </c>
      <c r="E460" t="s">
        <v>127</v>
      </c>
      <c r="F460" t="s">
        <v>191</v>
      </c>
    </row>
    <row r="461" spans="2:6" hidden="1" x14ac:dyDescent="0.25">
      <c r="B461" t="s">
        <v>1061</v>
      </c>
      <c r="C461" s="28">
        <v>75025</v>
      </c>
      <c r="D461" t="s">
        <v>1062</v>
      </c>
      <c r="E461" t="s">
        <v>127</v>
      </c>
      <c r="F461" t="s">
        <v>128</v>
      </c>
    </row>
    <row r="462" spans="2:6" hidden="1" x14ac:dyDescent="0.25">
      <c r="B462" t="s">
        <v>1063</v>
      </c>
      <c r="C462" s="28">
        <v>76125</v>
      </c>
      <c r="D462" t="s">
        <v>378</v>
      </c>
      <c r="E462" t="s">
        <v>127</v>
      </c>
      <c r="F462" t="s">
        <v>1064</v>
      </c>
    </row>
    <row r="463" spans="2:6" hidden="1" x14ac:dyDescent="0.25">
      <c r="B463" t="s">
        <v>1065</v>
      </c>
      <c r="C463" s="28">
        <v>52387</v>
      </c>
      <c r="D463" t="s">
        <v>1066</v>
      </c>
      <c r="E463" t="s">
        <v>120</v>
      </c>
      <c r="F463" t="s">
        <v>110</v>
      </c>
    </row>
    <row r="464" spans="2:6" hidden="1" x14ac:dyDescent="0.25">
      <c r="B464" t="s">
        <v>1067</v>
      </c>
      <c r="C464" s="28">
        <v>42500</v>
      </c>
      <c r="D464" t="s">
        <v>1068</v>
      </c>
      <c r="E464" t="s">
        <v>1069</v>
      </c>
      <c r="F464" t="s">
        <v>110</v>
      </c>
    </row>
    <row r="465" spans="2:6" hidden="1" x14ac:dyDescent="0.25">
      <c r="B465" t="s">
        <v>1070</v>
      </c>
      <c r="C465" s="28">
        <v>66000</v>
      </c>
      <c r="D465" t="s">
        <v>1071</v>
      </c>
      <c r="E465" t="s">
        <v>1072</v>
      </c>
      <c r="F465" t="s">
        <v>110</v>
      </c>
    </row>
    <row r="466" spans="2:6" hidden="1" x14ac:dyDescent="0.25">
      <c r="B466" t="s">
        <v>1073</v>
      </c>
      <c r="C466" s="28">
        <v>65000</v>
      </c>
      <c r="D466" t="s">
        <v>1074</v>
      </c>
      <c r="E466" t="s">
        <v>1075</v>
      </c>
      <c r="F466" t="s">
        <v>110</v>
      </c>
    </row>
    <row r="467" spans="2:6" hidden="1" x14ac:dyDescent="0.25">
      <c r="B467" t="s">
        <v>1076</v>
      </c>
      <c r="C467" s="28">
        <v>40000</v>
      </c>
      <c r="D467" t="s">
        <v>1077</v>
      </c>
      <c r="E467" t="s">
        <v>1072</v>
      </c>
      <c r="F467" t="s">
        <v>110</v>
      </c>
    </row>
    <row r="468" spans="2:6" hidden="1" x14ac:dyDescent="0.25">
      <c r="B468" t="s">
        <v>1078</v>
      </c>
      <c r="C468" s="28">
        <v>50000</v>
      </c>
      <c r="D468" t="s">
        <v>1079</v>
      </c>
      <c r="E468" t="s">
        <v>1080</v>
      </c>
      <c r="F468" t="s">
        <v>110</v>
      </c>
    </row>
    <row r="469" spans="2:6" hidden="1" x14ac:dyDescent="0.25">
      <c r="B469" t="s">
        <v>1081</v>
      </c>
      <c r="C469" s="28">
        <v>45000</v>
      </c>
      <c r="D469" t="s">
        <v>1082</v>
      </c>
      <c r="E469" t="s">
        <v>1072</v>
      </c>
      <c r="F469" t="s">
        <v>110</v>
      </c>
    </row>
    <row r="470" spans="2:6" hidden="1" x14ac:dyDescent="0.25">
      <c r="B470" t="s">
        <v>1083</v>
      </c>
      <c r="C470" s="28">
        <v>45000</v>
      </c>
      <c r="D470" t="s">
        <v>1084</v>
      </c>
      <c r="E470" t="s">
        <v>569</v>
      </c>
      <c r="F470" t="s">
        <v>110</v>
      </c>
    </row>
    <row r="471" spans="2:6" hidden="1" x14ac:dyDescent="0.25">
      <c r="B471" t="s">
        <v>1085</v>
      </c>
      <c r="C471" s="28">
        <v>81338</v>
      </c>
      <c r="D471" t="s">
        <v>1086</v>
      </c>
      <c r="E471" t="s">
        <v>194</v>
      </c>
      <c r="F471" t="s">
        <v>221</v>
      </c>
    </row>
    <row r="472" spans="2:6" hidden="1" x14ac:dyDescent="0.25">
      <c r="B472" t="s">
        <v>1087</v>
      </c>
      <c r="C472" s="28">
        <v>50000</v>
      </c>
      <c r="D472" t="s">
        <v>1088</v>
      </c>
      <c r="E472" t="s">
        <v>1089</v>
      </c>
      <c r="F472" t="s">
        <v>110</v>
      </c>
    </row>
    <row r="473" spans="2:6" hidden="1" x14ac:dyDescent="0.25">
      <c r="B473" t="s">
        <v>1090</v>
      </c>
      <c r="C473" s="28">
        <v>45000</v>
      </c>
      <c r="D473" t="s">
        <v>1091</v>
      </c>
      <c r="E473" t="s">
        <v>569</v>
      </c>
      <c r="F473" t="s">
        <v>110</v>
      </c>
    </row>
    <row r="474" spans="2:6" hidden="1" x14ac:dyDescent="0.25">
      <c r="B474" t="s">
        <v>1092</v>
      </c>
      <c r="C474" s="28">
        <v>45000</v>
      </c>
      <c r="D474" t="s">
        <v>1093</v>
      </c>
      <c r="E474" t="s">
        <v>569</v>
      </c>
      <c r="F474" t="s">
        <v>110</v>
      </c>
    </row>
    <row r="475" spans="2:6" hidden="1" x14ac:dyDescent="0.25">
      <c r="B475" t="s">
        <v>1094</v>
      </c>
      <c r="C475" s="28">
        <v>80000</v>
      </c>
      <c r="D475" t="s">
        <v>1095</v>
      </c>
      <c r="E475" t="s">
        <v>1096</v>
      </c>
      <c r="F475" t="s">
        <v>110</v>
      </c>
    </row>
    <row r="476" spans="2:6" hidden="1" x14ac:dyDescent="0.25">
      <c r="B476" t="s">
        <v>1097</v>
      </c>
      <c r="C476" s="28">
        <v>45000</v>
      </c>
      <c r="D476" t="s">
        <v>1098</v>
      </c>
      <c r="E476" t="s">
        <v>1075</v>
      </c>
      <c r="F476" t="s">
        <v>110</v>
      </c>
    </row>
    <row r="477" spans="2:6" hidden="1" x14ac:dyDescent="0.25">
      <c r="B477" t="s">
        <v>1099</v>
      </c>
      <c r="C477" s="28">
        <v>41233</v>
      </c>
      <c r="D477" t="s">
        <v>1100</v>
      </c>
      <c r="E477" t="s">
        <v>194</v>
      </c>
      <c r="F477" t="s">
        <v>110</v>
      </c>
    </row>
    <row r="478" spans="2:6" hidden="1" x14ac:dyDescent="0.25">
      <c r="B478" t="s">
        <v>1101</v>
      </c>
      <c r="C478" s="28">
        <v>40494</v>
      </c>
      <c r="D478" t="s">
        <v>1102</v>
      </c>
      <c r="E478" t="s">
        <v>194</v>
      </c>
      <c r="F478" t="s">
        <v>110</v>
      </c>
    </row>
    <row r="479" spans="2:6" hidden="1" x14ac:dyDescent="0.25">
      <c r="B479" t="s">
        <v>1103</v>
      </c>
      <c r="C479" s="28">
        <v>60000</v>
      </c>
      <c r="D479" t="s">
        <v>1104</v>
      </c>
      <c r="E479" t="s">
        <v>1105</v>
      </c>
      <c r="F479" t="s">
        <v>110</v>
      </c>
    </row>
    <row r="480" spans="2:6" hidden="1" x14ac:dyDescent="0.25">
      <c r="B480" t="s">
        <v>1106</v>
      </c>
      <c r="C480" s="28">
        <v>55000</v>
      </c>
      <c r="D480" t="s">
        <v>1107</v>
      </c>
      <c r="E480" t="s">
        <v>569</v>
      </c>
      <c r="F480" t="s">
        <v>110</v>
      </c>
    </row>
    <row r="481" spans="2:6" hidden="1" x14ac:dyDescent="0.25">
      <c r="B481" t="s">
        <v>1108</v>
      </c>
      <c r="C481" s="28">
        <v>52000</v>
      </c>
      <c r="D481" t="s">
        <v>1109</v>
      </c>
      <c r="E481" t="s">
        <v>569</v>
      </c>
      <c r="F481" t="s">
        <v>110</v>
      </c>
    </row>
    <row r="482" spans="2:6" hidden="1" x14ac:dyDescent="0.25">
      <c r="B482" t="s">
        <v>1110</v>
      </c>
      <c r="C482" s="28">
        <v>40000</v>
      </c>
      <c r="D482" t="s">
        <v>1111</v>
      </c>
      <c r="E482" t="s">
        <v>1112</v>
      </c>
      <c r="F482" t="s">
        <v>110</v>
      </c>
    </row>
    <row r="483" spans="2:6" hidden="1" x14ac:dyDescent="0.25">
      <c r="B483" t="s">
        <v>1113</v>
      </c>
      <c r="C483" s="28">
        <v>52000</v>
      </c>
      <c r="D483" t="s">
        <v>1114</v>
      </c>
      <c r="E483" t="s">
        <v>1115</v>
      </c>
      <c r="F483" t="s">
        <v>110</v>
      </c>
    </row>
    <row r="484" spans="2:6" hidden="1" x14ac:dyDescent="0.25">
      <c r="B484" t="s">
        <v>1116</v>
      </c>
      <c r="C484" s="28">
        <v>50186</v>
      </c>
      <c r="D484" t="s">
        <v>1117</v>
      </c>
      <c r="E484" t="s">
        <v>194</v>
      </c>
      <c r="F484" t="s">
        <v>110</v>
      </c>
    </row>
    <row r="485" spans="2:6" hidden="1" x14ac:dyDescent="0.25">
      <c r="B485" t="s">
        <v>1118</v>
      </c>
      <c r="C485" s="28">
        <v>60031</v>
      </c>
      <c r="D485" t="s">
        <v>1119</v>
      </c>
      <c r="E485" t="s">
        <v>194</v>
      </c>
      <c r="F485" t="s">
        <v>110</v>
      </c>
    </row>
    <row r="486" spans="2:6" hidden="1" x14ac:dyDescent="0.25">
      <c r="B486" t="s">
        <v>1120</v>
      </c>
      <c r="C486" s="28">
        <v>47282</v>
      </c>
      <c r="D486" t="s">
        <v>1121</v>
      </c>
      <c r="E486" t="s">
        <v>204</v>
      </c>
      <c r="F486" t="s">
        <v>110</v>
      </c>
    </row>
    <row r="487" spans="2:6" hidden="1" x14ac:dyDescent="0.25">
      <c r="B487" t="s">
        <v>1122</v>
      </c>
      <c r="C487" s="28">
        <v>42000</v>
      </c>
      <c r="D487" t="s">
        <v>1123</v>
      </c>
      <c r="E487" t="s">
        <v>204</v>
      </c>
      <c r="F487" t="s">
        <v>221</v>
      </c>
    </row>
    <row r="488" spans="2:6" hidden="1" x14ac:dyDescent="0.25">
      <c r="B488" t="s">
        <v>1124</v>
      </c>
      <c r="C488" s="28">
        <v>41652</v>
      </c>
      <c r="D488" t="s">
        <v>1125</v>
      </c>
      <c r="E488" t="s">
        <v>204</v>
      </c>
      <c r="F488" t="s">
        <v>224</v>
      </c>
    </row>
    <row r="489" spans="2:6" hidden="1" x14ac:dyDescent="0.25">
      <c r="B489" t="s">
        <v>1126</v>
      </c>
      <c r="C489" s="28">
        <v>80065</v>
      </c>
      <c r="D489" t="s">
        <v>1127</v>
      </c>
      <c r="E489" t="s">
        <v>204</v>
      </c>
      <c r="F489" t="s">
        <v>110</v>
      </c>
    </row>
    <row r="490" spans="2:6" hidden="1" x14ac:dyDescent="0.25">
      <c r="B490" t="s">
        <v>1128</v>
      </c>
      <c r="C490" s="28">
        <v>72698</v>
      </c>
      <c r="D490" t="s">
        <v>1123</v>
      </c>
      <c r="E490" t="s">
        <v>204</v>
      </c>
      <c r="F490" t="s">
        <v>234</v>
      </c>
    </row>
    <row r="491" spans="2:6" hidden="1" x14ac:dyDescent="0.25">
      <c r="B491" t="s">
        <v>1129</v>
      </c>
      <c r="C491" s="28">
        <v>40000</v>
      </c>
      <c r="D491" t="s">
        <v>1130</v>
      </c>
      <c r="E491" t="s">
        <v>204</v>
      </c>
      <c r="F491" t="s">
        <v>110</v>
      </c>
    </row>
    <row r="492" spans="2:6" hidden="1" x14ac:dyDescent="0.25">
      <c r="B492" t="s">
        <v>1131</v>
      </c>
      <c r="C492" s="28">
        <v>58248</v>
      </c>
      <c r="D492" t="s">
        <v>1132</v>
      </c>
      <c r="E492" t="s">
        <v>204</v>
      </c>
      <c r="F492" t="s">
        <v>110</v>
      </c>
    </row>
    <row r="493" spans="2:6" hidden="1" x14ac:dyDescent="0.25">
      <c r="B493" t="s">
        <v>1133</v>
      </c>
      <c r="C493" s="28">
        <v>60240</v>
      </c>
      <c r="D493" t="s">
        <v>1134</v>
      </c>
      <c r="E493" t="s">
        <v>204</v>
      </c>
      <c r="F493" t="s">
        <v>110</v>
      </c>
    </row>
    <row r="494" spans="2:6" hidden="1" x14ac:dyDescent="0.25">
      <c r="B494" t="s">
        <v>1135</v>
      </c>
      <c r="C494" s="28">
        <v>54000</v>
      </c>
      <c r="D494" t="s">
        <v>1136</v>
      </c>
      <c r="E494" t="s">
        <v>1137</v>
      </c>
      <c r="F494" t="s">
        <v>110</v>
      </c>
    </row>
    <row r="495" spans="2:6" hidden="1" x14ac:dyDescent="0.25">
      <c r="B495" t="s">
        <v>1138</v>
      </c>
      <c r="C495" s="28">
        <v>40000</v>
      </c>
      <c r="D495" t="s">
        <v>1139</v>
      </c>
      <c r="E495" t="s">
        <v>631</v>
      </c>
      <c r="F495" t="s">
        <v>110</v>
      </c>
    </row>
    <row r="496" spans="2:6" hidden="1" x14ac:dyDescent="0.25">
      <c r="B496" t="s">
        <v>1140</v>
      </c>
      <c r="C496" s="28">
        <v>49000</v>
      </c>
      <c r="D496" t="s">
        <v>1141</v>
      </c>
      <c r="E496" t="s">
        <v>120</v>
      </c>
      <c r="F496" t="s">
        <v>110</v>
      </c>
    </row>
    <row r="497" spans="2:6" hidden="1" x14ac:dyDescent="0.25">
      <c r="B497" t="s">
        <v>1142</v>
      </c>
      <c r="C497" s="28">
        <v>56000</v>
      </c>
      <c r="D497" t="s">
        <v>1143</v>
      </c>
      <c r="E497" t="s">
        <v>1144</v>
      </c>
      <c r="F497" t="s">
        <v>110</v>
      </c>
    </row>
    <row r="498" spans="2:6" hidden="1" x14ac:dyDescent="0.25">
      <c r="B498" t="s">
        <v>1145</v>
      </c>
      <c r="C498" s="28">
        <v>41798</v>
      </c>
      <c r="D498" t="s">
        <v>430</v>
      </c>
      <c r="E498" t="s">
        <v>120</v>
      </c>
      <c r="F498" t="s">
        <v>110</v>
      </c>
    </row>
    <row r="499" spans="2:6" hidden="1" x14ac:dyDescent="0.25">
      <c r="B499" t="s">
        <v>1146</v>
      </c>
      <c r="C499" s="28">
        <v>50000</v>
      </c>
      <c r="D499" t="s">
        <v>1147</v>
      </c>
      <c r="E499" t="s">
        <v>127</v>
      </c>
      <c r="F499" t="s">
        <v>128</v>
      </c>
    </row>
    <row r="500" spans="2:6" hidden="1" x14ac:dyDescent="0.25">
      <c r="B500" t="s">
        <v>1148</v>
      </c>
      <c r="C500" s="28">
        <v>43500</v>
      </c>
      <c r="D500" t="s">
        <v>921</v>
      </c>
      <c r="E500" t="s">
        <v>105</v>
      </c>
      <c r="F500" t="s">
        <v>1149</v>
      </c>
    </row>
    <row r="501" spans="2:6" hidden="1" x14ac:dyDescent="0.25">
      <c r="B501" t="s">
        <v>1150</v>
      </c>
      <c r="C501" s="28">
        <v>52530</v>
      </c>
      <c r="D501" t="s">
        <v>184</v>
      </c>
      <c r="E501" t="s">
        <v>185</v>
      </c>
      <c r="F501" t="s">
        <v>110</v>
      </c>
    </row>
    <row r="502" spans="2:6" hidden="1" x14ac:dyDescent="0.25">
      <c r="B502" t="s">
        <v>1151</v>
      </c>
      <c r="C502" s="28">
        <v>50000</v>
      </c>
      <c r="D502" t="s">
        <v>1152</v>
      </c>
      <c r="E502" t="s">
        <v>631</v>
      </c>
      <c r="F502" t="s">
        <v>525</v>
      </c>
    </row>
    <row r="503" spans="2:6" hidden="1" x14ac:dyDescent="0.25">
      <c r="B503" t="s">
        <v>1153</v>
      </c>
      <c r="C503" s="28">
        <v>51500</v>
      </c>
      <c r="D503" t="s">
        <v>1154</v>
      </c>
      <c r="E503" t="s">
        <v>127</v>
      </c>
      <c r="F503" t="s">
        <v>128</v>
      </c>
    </row>
    <row r="504" spans="2:6" hidden="1" x14ac:dyDescent="0.25">
      <c r="B504" t="s">
        <v>1155</v>
      </c>
      <c r="C504" s="28">
        <v>73379</v>
      </c>
      <c r="D504" t="s">
        <v>1156</v>
      </c>
      <c r="E504" t="s">
        <v>127</v>
      </c>
      <c r="F504" t="s">
        <v>128</v>
      </c>
    </row>
    <row r="505" spans="2:6" hidden="1" x14ac:dyDescent="0.25">
      <c r="B505" t="s">
        <v>1157</v>
      </c>
      <c r="C505" s="28">
        <v>52500</v>
      </c>
      <c r="D505" t="s">
        <v>949</v>
      </c>
      <c r="E505" t="s">
        <v>105</v>
      </c>
      <c r="F505" t="s">
        <v>1158</v>
      </c>
    </row>
    <row r="506" spans="2:6" hidden="1" x14ac:dyDescent="0.25">
      <c r="B506" t="s">
        <v>1159</v>
      </c>
      <c r="C506" s="28">
        <v>41149</v>
      </c>
      <c r="D506" t="s">
        <v>257</v>
      </c>
      <c r="E506" t="s">
        <v>127</v>
      </c>
      <c r="F506" t="s">
        <v>161</v>
      </c>
    </row>
    <row r="507" spans="2:6" hidden="1" x14ac:dyDescent="0.25">
      <c r="B507" t="s">
        <v>1160</v>
      </c>
      <c r="C507" s="28">
        <v>43959</v>
      </c>
      <c r="D507" t="s">
        <v>1161</v>
      </c>
      <c r="E507" t="s">
        <v>280</v>
      </c>
      <c r="F507" t="s">
        <v>110</v>
      </c>
    </row>
    <row r="508" spans="2:6" hidden="1" x14ac:dyDescent="0.25">
      <c r="B508" t="s">
        <v>1162</v>
      </c>
      <c r="C508" s="28">
        <v>155000</v>
      </c>
      <c r="D508" t="s">
        <v>1163</v>
      </c>
      <c r="E508" t="s">
        <v>124</v>
      </c>
      <c r="F508" t="s">
        <v>191</v>
      </c>
    </row>
    <row r="509" spans="2:6" hidden="1" x14ac:dyDescent="0.25">
      <c r="B509" t="s">
        <v>1164</v>
      </c>
      <c r="C509" s="28">
        <v>46000</v>
      </c>
      <c r="D509" t="s">
        <v>163</v>
      </c>
      <c r="E509" t="s">
        <v>105</v>
      </c>
      <c r="F509" t="s">
        <v>1165</v>
      </c>
    </row>
    <row r="510" spans="2:6" hidden="1" x14ac:dyDescent="0.25">
      <c r="B510" t="s">
        <v>1166</v>
      </c>
      <c r="C510" s="28">
        <v>45500</v>
      </c>
      <c r="D510" t="s">
        <v>163</v>
      </c>
      <c r="E510" t="s">
        <v>105</v>
      </c>
      <c r="F510" t="s">
        <v>832</v>
      </c>
    </row>
    <row r="511" spans="2:6" hidden="1" x14ac:dyDescent="0.25">
      <c r="B511" t="s">
        <v>1167</v>
      </c>
      <c r="C511" s="28">
        <v>40000</v>
      </c>
      <c r="D511" t="s">
        <v>1168</v>
      </c>
      <c r="E511" t="s">
        <v>1169</v>
      </c>
      <c r="F511" t="s">
        <v>110</v>
      </c>
    </row>
    <row r="512" spans="2:6" hidden="1" x14ac:dyDescent="0.25">
      <c r="B512" t="s">
        <v>1170</v>
      </c>
      <c r="C512" s="28">
        <v>40000</v>
      </c>
      <c r="D512" t="s">
        <v>1171</v>
      </c>
      <c r="E512" t="s">
        <v>245</v>
      </c>
      <c r="F512" t="s">
        <v>110</v>
      </c>
    </row>
    <row r="513" spans="2:6" hidden="1" x14ac:dyDescent="0.25">
      <c r="B513" t="s">
        <v>1172</v>
      </c>
      <c r="C513" s="28">
        <v>78000</v>
      </c>
      <c r="D513" t="s">
        <v>1173</v>
      </c>
      <c r="E513" t="s">
        <v>127</v>
      </c>
      <c r="F513" t="s">
        <v>191</v>
      </c>
    </row>
    <row r="514" spans="2:6" hidden="1" x14ac:dyDescent="0.25">
      <c r="B514" t="s">
        <v>1174</v>
      </c>
      <c r="C514" s="28">
        <v>52525</v>
      </c>
      <c r="D514" t="s">
        <v>680</v>
      </c>
      <c r="E514" t="s">
        <v>127</v>
      </c>
      <c r="F514" t="s">
        <v>128</v>
      </c>
    </row>
    <row r="515" spans="2:6" hidden="1" x14ac:dyDescent="0.25">
      <c r="B515" t="s">
        <v>1175</v>
      </c>
      <c r="C515" s="28">
        <v>181655</v>
      </c>
      <c r="D515" t="s">
        <v>157</v>
      </c>
      <c r="E515" t="s">
        <v>127</v>
      </c>
      <c r="F515" t="s">
        <v>191</v>
      </c>
    </row>
    <row r="516" spans="2:6" hidden="1" x14ac:dyDescent="0.25">
      <c r="B516" t="s">
        <v>1176</v>
      </c>
      <c r="C516" s="28">
        <v>42000</v>
      </c>
      <c r="D516" t="s">
        <v>949</v>
      </c>
      <c r="E516" t="s">
        <v>105</v>
      </c>
      <c r="F516" t="s">
        <v>1177</v>
      </c>
    </row>
    <row r="517" spans="2:6" hidden="1" x14ac:dyDescent="0.25">
      <c r="B517" t="s">
        <v>1178</v>
      </c>
      <c r="C517" s="28">
        <v>50000</v>
      </c>
      <c r="D517" t="s">
        <v>1179</v>
      </c>
      <c r="E517" t="s">
        <v>1180</v>
      </c>
      <c r="F517" t="s">
        <v>841</v>
      </c>
    </row>
    <row r="518" spans="2:6" hidden="1" x14ac:dyDescent="0.25">
      <c r="B518" t="s">
        <v>1181</v>
      </c>
      <c r="C518" s="28">
        <v>60000</v>
      </c>
      <c r="D518" t="s">
        <v>617</v>
      </c>
      <c r="E518" t="s">
        <v>245</v>
      </c>
      <c r="F518" t="s">
        <v>110</v>
      </c>
    </row>
    <row r="519" spans="2:6" hidden="1" x14ac:dyDescent="0.25">
      <c r="B519" t="s">
        <v>1182</v>
      </c>
      <c r="C519" s="28">
        <v>60000</v>
      </c>
      <c r="D519" t="s">
        <v>1183</v>
      </c>
      <c r="E519" t="s">
        <v>245</v>
      </c>
      <c r="F519" t="s">
        <v>110</v>
      </c>
    </row>
    <row r="520" spans="2:6" hidden="1" x14ac:dyDescent="0.25">
      <c r="B520" t="s">
        <v>1184</v>
      </c>
      <c r="C520" s="28">
        <v>102321</v>
      </c>
      <c r="D520" t="s">
        <v>1185</v>
      </c>
      <c r="E520" t="s">
        <v>127</v>
      </c>
      <c r="F520" t="s">
        <v>128</v>
      </c>
    </row>
    <row r="521" spans="2:6" hidden="1" x14ac:dyDescent="0.25">
      <c r="B521" t="s">
        <v>1186</v>
      </c>
      <c r="C521" s="28">
        <v>55000</v>
      </c>
      <c r="D521" t="s">
        <v>123</v>
      </c>
      <c r="E521" t="s">
        <v>124</v>
      </c>
      <c r="F521" t="s">
        <v>161</v>
      </c>
    </row>
    <row r="522" spans="2:6" hidden="1" x14ac:dyDescent="0.25">
      <c r="B522" t="s">
        <v>1187</v>
      </c>
      <c r="C522" s="28">
        <v>223000</v>
      </c>
      <c r="D522" t="s">
        <v>123</v>
      </c>
      <c r="E522" t="s">
        <v>124</v>
      </c>
      <c r="F522" t="s">
        <v>121</v>
      </c>
    </row>
    <row r="523" spans="2:6" hidden="1" x14ac:dyDescent="0.25">
      <c r="B523" t="s">
        <v>1188</v>
      </c>
      <c r="C523" s="28">
        <v>45000</v>
      </c>
      <c r="D523" t="s">
        <v>1189</v>
      </c>
      <c r="E523" t="s">
        <v>124</v>
      </c>
      <c r="F523" t="s">
        <v>110</v>
      </c>
    </row>
    <row r="524" spans="2:6" hidden="1" x14ac:dyDescent="0.25">
      <c r="B524" t="s">
        <v>1190</v>
      </c>
      <c r="C524" s="28">
        <v>60000</v>
      </c>
      <c r="D524" t="s">
        <v>1191</v>
      </c>
      <c r="E524" t="s">
        <v>351</v>
      </c>
      <c r="F524" t="s">
        <v>191</v>
      </c>
    </row>
    <row r="525" spans="2:6" hidden="1" x14ac:dyDescent="0.25">
      <c r="B525" t="s">
        <v>1192</v>
      </c>
      <c r="C525" s="28">
        <v>40000</v>
      </c>
      <c r="D525" t="s">
        <v>1193</v>
      </c>
      <c r="E525" t="s">
        <v>245</v>
      </c>
      <c r="F525" t="s">
        <v>110</v>
      </c>
    </row>
    <row r="526" spans="2:6" hidden="1" x14ac:dyDescent="0.25">
      <c r="B526" t="s">
        <v>1194</v>
      </c>
      <c r="C526" s="28">
        <v>52625</v>
      </c>
      <c r="D526" t="s">
        <v>184</v>
      </c>
      <c r="E526" t="s">
        <v>1195</v>
      </c>
      <c r="F526" t="s">
        <v>110</v>
      </c>
    </row>
    <row r="527" spans="2:6" hidden="1" x14ac:dyDescent="0.25">
      <c r="B527" t="s">
        <v>1196</v>
      </c>
      <c r="C527" s="28">
        <v>82000</v>
      </c>
      <c r="D527" t="s">
        <v>430</v>
      </c>
      <c r="E527" t="s">
        <v>120</v>
      </c>
      <c r="F527" t="s">
        <v>841</v>
      </c>
    </row>
    <row r="528" spans="2:6" hidden="1" x14ac:dyDescent="0.25">
      <c r="B528" t="s">
        <v>1197</v>
      </c>
      <c r="C528" s="28">
        <v>68156</v>
      </c>
      <c r="D528" t="s">
        <v>1198</v>
      </c>
      <c r="E528" t="s">
        <v>124</v>
      </c>
      <c r="F528" t="s">
        <v>191</v>
      </c>
    </row>
    <row r="529" spans="2:6" hidden="1" x14ac:dyDescent="0.25">
      <c r="B529" t="s">
        <v>1199</v>
      </c>
      <c r="C529" s="28">
        <v>43000</v>
      </c>
      <c r="D529" t="s">
        <v>1200</v>
      </c>
      <c r="E529" t="s">
        <v>1201</v>
      </c>
      <c r="F529" t="s">
        <v>234</v>
      </c>
    </row>
    <row r="530" spans="2:6" hidden="1" x14ac:dyDescent="0.25">
      <c r="B530" t="s">
        <v>1202</v>
      </c>
      <c r="C530" s="28">
        <v>44466</v>
      </c>
      <c r="D530" t="s">
        <v>1203</v>
      </c>
      <c r="E530" t="s">
        <v>280</v>
      </c>
      <c r="F530" t="s">
        <v>110</v>
      </c>
    </row>
    <row r="531" spans="2:6" hidden="1" x14ac:dyDescent="0.25">
      <c r="B531" t="s">
        <v>1204</v>
      </c>
      <c r="C531" s="28">
        <v>63400</v>
      </c>
      <c r="D531" t="s">
        <v>1205</v>
      </c>
      <c r="E531" t="s">
        <v>127</v>
      </c>
      <c r="F531" t="s">
        <v>128</v>
      </c>
    </row>
    <row r="532" spans="2:6" hidden="1" x14ac:dyDescent="0.25">
      <c r="B532" t="s">
        <v>1206</v>
      </c>
      <c r="C532" s="28">
        <v>60000</v>
      </c>
      <c r="D532" t="s">
        <v>1207</v>
      </c>
      <c r="E532" t="s">
        <v>480</v>
      </c>
      <c r="F532" t="s">
        <v>110</v>
      </c>
    </row>
    <row r="533" spans="2:6" hidden="1" x14ac:dyDescent="0.25">
      <c r="B533" t="s">
        <v>1208</v>
      </c>
      <c r="C533" s="28">
        <v>41448</v>
      </c>
      <c r="D533" t="s">
        <v>1209</v>
      </c>
      <c r="E533" t="s">
        <v>127</v>
      </c>
      <c r="F533" t="s">
        <v>128</v>
      </c>
    </row>
    <row r="534" spans="2:6" hidden="1" x14ac:dyDescent="0.25">
      <c r="B534" t="s">
        <v>1210</v>
      </c>
      <c r="C534" s="28">
        <v>43632</v>
      </c>
      <c r="D534" t="s">
        <v>1211</v>
      </c>
      <c r="E534" t="s">
        <v>1212</v>
      </c>
      <c r="F534" t="s">
        <v>110</v>
      </c>
    </row>
    <row r="535" spans="2:6" hidden="1" x14ac:dyDescent="0.25">
      <c r="B535" t="s">
        <v>1213</v>
      </c>
      <c r="C535" s="28">
        <v>60580</v>
      </c>
      <c r="D535" t="s">
        <v>1214</v>
      </c>
      <c r="E535" t="s">
        <v>127</v>
      </c>
      <c r="F535" t="s">
        <v>128</v>
      </c>
    </row>
    <row r="536" spans="2:6" hidden="1" x14ac:dyDescent="0.25">
      <c r="B536" t="s">
        <v>1215</v>
      </c>
      <c r="C536" s="28">
        <v>54142</v>
      </c>
      <c r="D536" t="s">
        <v>1216</v>
      </c>
      <c r="E536" t="s">
        <v>139</v>
      </c>
      <c r="F536" t="s">
        <v>110</v>
      </c>
    </row>
    <row r="537" spans="2:6" hidden="1" x14ac:dyDescent="0.25">
      <c r="B537" t="s">
        <v>1217</v>
      </c>
      <c r="C537" s="28">
        <v>45000</v>
      </c>
      <c r="D537" t="s">
        <v>1218</v>
      </c>
      <c r="E537" t="s">
        <v>131</v>
      </c>
      <c r="F537" t="s">
        <v>110</v>
      </c>
    </row>
    <row r="538" spans="2:6" hidden="1" x14ac:dyDescent="0.25">
      <c r="B538" t="s">
        <v>1219</v>
      </c>
      <c r="C538" s="28">
        <v>55005</v>
      </c>
      <c r="D538" t="s">
        <v>355</v>
      </c>
      <c r="E538" t="s">
        <v>296</v>
      </c>
      <c r="F538" t="s">
        <v>110</v>
      </c>
    </row>
    <row r="539" spans="2:6" x14ac:dyDescent="0.25">
      <c r="B539" t="s">
        <v>1220</v>
      </c>
      <c r="C539" s="28">
        <v>40000</v>
      </c>
      <c r="D539" t="s">
        <v>1221</v>
      </c>
      <c r="E539" t="s">
        <v>116</v>
      </c>
      <c r="F539" t="s">
        <v>117</v>
      </c>
    </row>
    <row r="540" spans="2:6" hidden="1" x14ac:dyDescent="0.25">
      <c r="B540" t="s">
        <v>1222</v>
      </c>
      <c r="C540" s="28">
        <v>42788</v>
      </c>
      <c r="D540" t="s">
        <v>755</v>
      </c>
      <c r="E540" t="s">
        <v>120</v>
      </c>
      <c r="F540" t="s">
        <v>110</v>
      </c>
    </row>
    <row r="541" spans="2:6" hidden="1" x14ac:dyDescent="0.25">
      <c r="B541" t="s">
        <v>1223</v>
      </c>
      <c r="C541" s="28">
        <v>60000</v>
      </c>
      <c r="D541" t="s">
        <v>193</v>
      </c>
      <c r="E541" t="s">
        <v>194</v>
      </c>
      <c r="F541" t="s">
        <v>121</v>
      </c>
    </row>
    <row r="542" spans="2:6" hidden="1" x14ac:dyDescent="0.25">
      <c r="B542" t="s">
        <v>1224</v>
      </c>
      <c r="C542" s="28">
        <v>43000</v>
      </c>
      <c r="D542" t="s">
        <v>1225</v>
      </c>
      <c r="E542" t="s">
        <v>131</v>
      </c>
      <c r="F542" t="s">
        <v>110</v>
      </c>
    </row>
    <row r="543" spans="2:6" x14ac:dyDescent="0.25">
      <c r="B543" t="s">
        <v>1226</v>
      </c>
      <c r="C543" s="28">
        <v>40000</v>
      </c>
      <c r="D543" t="s">
        <v>1227</v>
      </c>
      <c r="E543" t="s">
        <v>116</v>
      </c>
      <c r="F543" t="s">
        <v>117</v>
      </c>
    </row>
    <row r="544" spans="2:6" hidden="1" x14ac:dyDescent="0.25">
      <c r="B544" t="s">
        <v>1228</v>
      </c>
      <c r="C544" s="28">
        <v>53727</v>
      </c>
      <c r="D544" t="s">
        <v>1229</v>
      </c>
      <c r="E544" t="s">
        <v>127</v>
      </c>
      <c r="F544" t="s">
        <v>128</v>
      </c>
    </row>
    <row r="545" spans="2:6" hidden="1" x14ac:dyDescent="0.25">
      <c r="B545" t="s">
        <v>1230</v>
      </c>
      <c r="C545" s="28">
        <v>41000</v>
      </c>
      <c r="D545" t="s">
        <v>1231</v>
      </c>
      <c r="E545" t="s">
        <v>127</v>
      </c>
      <c r="F545" t="s">
        <v>191</v>
      </c>
    </row>
    <row r="546" spans="2:6" hidden="1" x14ac:dyDescent="0.25">
      <c r="B546" t="s">
        <v>1232</v>
      </c>
      <c r="C546" s="28">
        <v>45000</v>
      </c>
      <c r="D546" t="s">
        <v>1233</v>
      </c>
      <c r="E546" t="s">
        <v>245</v>
      </c>
      <c r="F546" t="s">
        <v>110</v>
      </c>
    </row>
    <row r="547" spans="2:6" hidden="1" x14ac:dyDescent="0.25">
      <c r="B547" t="s">
        <v>1234</v>
      </c>
      <c r="C547" s="28">
        <v>90000</v>
      </c>
      <c r="D547" t="s">
        <v>430</v>
      </c>
      <c r="E547" t="s">
        <v>120</v>
      </c>
      <c r="F547" t="s">
        <v>1235</v>
      </c>
    </row>
    <row r="548" spans="2:6" hidden="1" x14ac:dyDescent="0.25">
      <c r="B548" t="s">
        <v>1236</v>
      </c>
      <c r="C548" s="28">
        <v>40000</v>
      </c>
      <c r="D548" t="s">
        <v>1237</v>
      </c>
      <c r="E548" t="s">
        <v>152</v>
      </c>
      <c r="F548" t="s">
        <v>766</v>
      </c>
    </row>
    <row r="549" spans="2:6" hidden="1" x14ac:dyDescent="0.25">
      <c r="B549" t="s">
        <v>1238</v>
      </c>
      <c r="C549" s="28">
        <v>50000</v>
      </c>
      <c r="D549" t="s">
        <v>1239</v>
      </c>
      <c r="E549" t="s">
        <v>870</v>
      </c>
      <c r="F549" t="s">
        <v>625</v>
      </c>
    </row>
    <row r="550" spans="2:6" hidden="1" x14ac:dyDescent="0.25">
      <c r="B550" t="s">
        <v>1240</v>
      </c>
      <c r="C550" s="28">
        <v>80250</v>
      </c>
      <c r="D550" t="s">
        <v>562</v>
      </c>
      <c r="E550" t="s">
        <v>127</v>
      </c>
      <c r="F550" t="s">
        <v>128</v>
      </c>
    </row>
    <row r="551" spans="2:6" hidden="1" x14ac:dyDescent="0.25">
      <c r="B551" t="s">
        <v>1241</v>
      </c>
      <c r="C551" s="28">
        <v>42000</v>
      </c>
      <c r="D551" t="s">
        <v>984</v>
      </c>
      <c r="E551" t="s">
        <v>239</v>
      </c>
      <c r="F551" t="s">
        <v>121</v>
      </c>
    </row>
    <row r="552" spans="2:6" hidden="1" x14ac:dyDescent="0.25">
      <c r="B552" t="s">
        <v>1242</v>
      </c>
      <c r="C552" s="28">
        <v>64000</v>
      </c>
      <c r="D552" t="s">
        <v>244</v>
      </c>
      <c r="E552" t="s">
        <v>245</v>
      </c>
      <c r="F552" t="s">
        <v>110</v>
      </c>
    </row>
    <row r="553" spans="2:6" hidden="1" x14ac:dyDescent="0.25">
      <c r="B553" t="s">
        <v>1243</v>
      </c>
      <c r="C553" s="28">
        <v>55000</v>
      </c>
      <c r="D553" t="s">
        <v>1244</v>
      </c>
      <c r="E553" t="s">
        <v>1169</v>
      </c>
      <c r="F553" t="s">
        <v>110</v>
      </c>
    </row>
    <row r="554" spans="2:6" hidden="1" x14ac:dyDescent="0.25">
      <c r="B554" t="s">
        <v>1245</v>
      </c>
      <c r="C554" s="28">
        <v>41118</v>
      </c>
      <c r="D554" t="s">
        <v>620</v>
      </c>
      <c r="E554" t="s">
        <v>127</v>
      </c>
      <c r="F554" t="s">
        <v>161</v>
      </c>
    </row>
    <row r="555" spans="2:6" hidden="1" x14ac:dyDescent="0.25">
      <c r="B555" t="s">
        <v>1246</v>
      </c>
      <c r="C555" s="28">
        <v>60000</v>
      </c>
      <c r="D555" t="s">
        <v>1247</v>
      </c>
      <c r="E555" t="s">
        <v>245</v>
      </c>
      <c r="F555" t="s">
        <v>110</v>
      </c>
    </row>
    <row r="556" spans="2:6" hidden="1" x14ac:dyDescent="0.25">
      <c r="B556" t="s">
        <v>1248</v>
      </c>
      <c r="C556" s="28">
        <v>40000</v>
      </c>
      <c r="D556" t="s">
        <v>1249</v>
      </c>
      <c r="E556" t="s">
        <v>245</v>
      </c>
      <c r="F556" t="s">
        <v>110</v>
      </c>
    </row>
    <row r="557" spans="2:6" hidden="1" x14ac:dyDescent="0.25">
      <c r="B557" t="s">
        <v>1250</v>
      </c>
      <c r="C557" s="28">
        <v>50000</v>
      </c>
      <c r="D557" t="s">
        <v>1251</v>
      </c>
      <c r="E557" t="s">
        <v>245</v>
      </c>
      <c r="F557" t="s">
        <v>110</v>
      </c>
    </row>
    <row r="558" spans="2:6" hidden="1" x14ac:dyDescent="0.25">
      <c r="B558" t="s">
        <v>1252</v>
      </c>
      <c r="C558" s="28">
        <v>70000</v>
      </c>
      <c r="D558" t="s">
        <v>1253</v>
      </c>
      <c r="E558" t="s">
        <v>227</v>
      </c>
      <c r="F558" t="s">
        <v>110</v>
      </c>
    </row>
    <row r="559" spans="2:6" hidden="1" x14ac:dyDescent="0.25">
      <c r="B559" t="s">
        <v>1254</v>
      </c>
      <c r="C559" s="28">
        <v>64269</v>
      </c>
      <c r="D559" t="s">
        <v>1255</v>
      </c>
      <c r="E559" t="s">
        <v>127</v>
      </c>
      <c r="F559" t="s">
        <v>128</v>
      </c>
    </row>
    <row r="560" spans="2:6" hidden="1" x14ac:dyDescent="0.25">
      <c r="B560" t="s">
        <v>1256</v>
      </c>
      <c r="C560" s="28">
        <v>50000</v>
      </c>
      <c r="D560" t="s">
        <v>1257</v>
      </c>
      <c r="E560" t="s">
        <v>245</v>
      </c>
      <c r="F560" t="s">
        <v>110</v>
      </c>
    </row>
    <row r="561" spans="2:6" hidden="1" x14ac:dyDescent="0.25">
      <c r="B561" t="s">
        <v>1258</v>
      </c>
      <c r="C561" s="28">
        <v>52325</v>
      </c>
      <c r="D561" t="s">
        <v>166</v>
      </c>
      <c r="E561" t="s">
        <v>127</v>
      </c>
      <c r="F561" t="s">
        <v>161</v>
      </c>
    </row>
    <row r="562" spans="2:6" hidden="1" x14ac:dyDescent="0.25">
      <c r="B562" t="s">
        <v>1259</v>
      </c>
      <c r="C562" s="28">
        <v>45000</v>
      </c>
      <c r="D562" t="s">
        <v>1260</v>
      </c>
      <c r="E562" t="s">
        <v>245</v>
      </c>
      <c r="F562" t="s">
        <v>110</v>
      </c>
    </row>
    <row r="563" spans="2:6" hidden="1" x14ac:dyDescent="0.25">
      <c r="B563" t="s">
        <v>1261</v>
      </c>
      <c r="C563" s="28">
        <v>50000</v>
      </c>
      <c r="D563" t="s">
        <v>1262</v>
      </c>
      <c r="E563" t="s">
        <v>1180</v>
      </c>
      <c r="F563" t="s">
        <v>191</v>
      </c>
    </row>
    <row r="564" spans="2:6" hidden="1" x14ac:dyDescent="0.25">
      <c r="B564" t="s">
        <v>1263</v>
      </c>
      <c r="C564" s="28">
        <v>62000</v>
      </c>
      <c r="D564" t="s">
        <v>1264</v>
      </c>
      <c r="E564" t="s">
        <v>245</v>
      </c>
      <c r="F564" t="s">
        <v>110</v>
      </c>
    </row>
    <row r="565" spans="2:6" hidden="1" x14ac:dyDescent="0.25">
      <c r="B565" t="s">
        <v>1265</v>
      </c>
      <c r="C565" s="28">
        <v>56000</v>
      </c>
      <c r="D565" t="s">
        <v>1266</v>
      </c>
      <c r="E565" t="s">
        <v>120</v>
      </c>
      <c r="F565" t="s">
        <v>121</v>
      </c>
    </row>
    <row r="566" spans="2:6" hidden="1" x14ac:dyDescent="0.25">
      <c r="B566" t="s">
        <v>1267</v>
      </c>
      <c r="C566" s="28">
        <v>45000</v>
      </c>
      <c r="D566" t="s">
        <v>1268</v>
      </c>
      <c r="E566" t="s">
        <v>1269</v>
      </c>
      <c r="F566" t="s">
        <v>110</v>
      </c>
    </row>
    <row r="567" spans="2:6" hidden="1" x14ac:dyDescent="0.25">
      <c r="B567" t="s">
        <v>1270</v>
      </c>
      <c r="C567" s="28">
        <v>44345</v>
      </c>
      <c r="D567" t="s">
        <v>1271</v>
      </c>
      <c r="E567" t="s">
        <v>139</v>
      </c>
      <c r="F567" t="s">
        <v>110</v>
      </c>
    </row>
    <row r="568" spans="2:6" hidden="1" x14ac:dyDescent="0.25">
      <c r="B568" t="s">
        <v>1272</v>
      </c>
      <c r="C568" s="28">
        <v>45000</v>
      </c>
      <c r="D568" t="s">
        <v>1273</v>
      </c>
      <c r="E568" t="s">
        <v>245</v>
      </c>
      <c r="F568" t="s">
        <v>110</v>
      </c>
    </row>
    <row r="570" spans="2:6" x14ac:dyDescent="0.25">
      <c r="C570" s="28"/>
    </row>
  </sheetData>
  <autoFilter ref="B2:F568" xr:uid="{CC80A888-A0C9-4412-B55B-F412C899A72F}">
    <filterColumn colId="4">
      <filters>
        <filter val="Cricket"/>
      </filters>
    </filterColumn>
  </autoFilter>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9305A-E425-43B1-AFEB-C230AAC3BC9C}">
  <dimension ref="B1:J20"/>
  <sheetViews>
    <sheetView workbookViewId="0"/>
  </sheetViews>
  <sheetFormatPr defaultRowHeight="15" x14ac:dyDescent="0.25"/>
  <cols>
    <col min="2" max="2" width="41.42578125" customWidth="1"/>
    <col min="3" max="5" width="17.5703125" style="29" customWidth="1"/>
    <col min="8" max="9" width="11.85546875" customWidth="1"/>
    <col min="10" max="10" width="13.28515625" customWidth="1"/>
  </cols>
  <sheetData>
    <row r="1" spans="2:10" x14ac:dyDescent="0.25">
      <c r="G1" s="30"/>
      <c r="H1" s="31" t="s">
        <v>99</v>
      </c>
      <c r="I1" s="31" t="s">
        <v>1274</v>
      </c>
      <c r="J1" s="31" t="s">
        <v>1275</v>
      </c>
    </row>
    <row r="2" spans="2:10" x14ac:dyDescent="0.25">
      <c r="B2" s="4" t="s">
        <v>98</v>
      </c>
      <c r="C2" s="1" t="s">
        <v>99</v>
      </c>
      <c r="D2" s="4" t="s">
        <v>100</v>
      </c>
      <c r="E2" s="4" t="s">
        <v>101</v>
      </c>
      <c r="G2" s="31" t="s">
        <v>1276</v>
      </c>
      <c r="H2" s="39">
        <f>MAX(C3:C20)</f>
        <v>132000</v>
      </c>
      <c r="I2" s="30">
        <v>378.78787878787875</v>
      </c>
      <c r="J2" s="32">
        <f>H2*I2</f>
        <v>49999999.999999993</v>
      </c>
    </row>
    <row r="3" spans="2:10" x14ac:dyDescent="0.25">
      <c r="B3" t="s">
        <v>114</v>
      </c>
      <c r="C3" s="28">
        <v>46000</v>
      </c>
      <c r="D3" t="s">
        <v>115</v>
      </c>
      <c r="E3" t="s">
        <v>116</v>
      </c>
      <c r="G3" s="31" t="s">
        <v>1277</v>
      </c>
      <c r="H3" s="39">
        <f>MIN(C3:C20)</f>
        <v>40000</v>
      </c>
      <c r="I3" s="30">
        <v>1250</v>
      </c>
      <c r="J3" s="32">
        <f>H3*I3</f>
        <v>50000000</v>
      </c>
    </row>
    <row r="4" spans="2:10" x14ac:dyDescent="0.25">
      <c r="B4" t="s">
        <v>419</v>
      </c>
      <c r="C4" s="28">
        <v>60000</v>
      </c>
      <c r="D4" t="s">
        <v>420</v>
      </c>
      <c r="E4" t="s">
        <v>116</v>
      </c>
    </row>
    <row r="5" spans="2:10" x14ac:dyDescent="0.25">
      <c r="B5" t="s">
        <v>421</v>
      </c>
      <c r="C5" s="28">
        <v>66349</v>
      </c>
      <c r="D5" t="s">
        <v>422</v>
      </c>
      <c r="E5" t="s">
        <v>116</v>
      </c>
    </row>
    <row r="6" spans="2:10" x14ac:dyDescent="0.25">
      <c r="B6" t="s">
        <v>565</v>
      </c>
      <c r="C6" s="28">
        <v>40000</v>
      </c>
      <c r="D6" t="s">
        <v>566</v>
      </c>
      <c r="E6" t="s">
        <v>116</v>
      </c>
    </row>
    <row r="7" spans="2:10" x14ac:dyDescent="0.25">
      <c r="B7" t="s">
        <v>614</v>
      </c>
      <c r="C7" s="28">
        <v>45000</v>
      </c>
      <c r="D7" t="s">
        <v>615</v>
      </c>
      <c r="E7" t="s">
        <v>116</v>
      </c>
    </row>
    <row r="8" spans="2:10" x14ac:dyDescent="0.25">
      <c r="B8" t="s">
        <v>770</v>
      </c>
      <c r="C8" s="28">
        <v>50000</v>
      </c>
      <c r="D8" t="s">
        <v>334</v>
      </c>
      <c r="E8" t="s">
        <v>116</v>
      </c>
    </row>
    <row r="9" spans="2:10" x14ac:dyDescent="0.25">
      <c r="B9" t="s">
        <v>771</v>
      </c>
      <c r="C9" s="28">
        <v>55000</v>
      </c>
      <c r="D9" t="s">
        <v>772</v>
      </c>
      <c r="E9" t="s">
        <v>116</v>
      </c>
    </row>
    <row r="10" spans="2:10" x14ac:dyDescent="0.25">
      <c r="B10" t="s">
        <v>855</v>
      </c>
      <c r="C10" s="28">
        <v>132000</v>
      </c>
      <c r="D10" t="s">
        <v>856</v>
      </c>
      <c r="E10" t="s">
        <v>857</v>
      </c>
    </row>
    <row r="11" spans="2:10" x14ac:dyDescent="0.25">
      <c r="B11" t="s">
        <v>951</v>
      </c>
      <c r="C11" s="28">
        <v>45000</v>
      </c>
      <c r="D11" t="s">
        <v>952</v>
      </c>
      <c r="E11" t="s">
        <v>708</v>
      </c>
    </row>
    <row r="12" spans="2:10" x14ac:dyDescent="0.25">
      <c r="B12" t="s">
        <v>953</v>
      </c>
      <c r="C12" s="28">
        <v>40000</v>
      </c>
      <c r="D12" t="s">
        <v>954</v>
      </c>
      <c r="E12" t="s">
        <v>955</v>
      </c>
    </row>
    <row r="13" spans="2:10" x14ac:dyDescent="0.25">
      <c r="B13" t="s">
        <v>956</v>
      </c>
      <c r="C13" s="28">
        <v>60000</v>
      </c>
      <c r="D13" t="s">
        <v>957</v>
      </c>
      <c r="E13" t="s">
        <v>116</v>
      </c>
    </row>
    <row r="14" spans="2:10" x14ac:dyDescent="0.25">
      <c r="B14" t="s">
        <v>960</v>
      </c>
      <c r="C14" s="28">
        <v>55000</v>
      </c>
      <c r="D14" t="s">
        <v>961</v>
      </c>
      <c r="E14" t="s">
        <v>116</v>
      </c>
    </row>
    <row r="15" spans="2:10" x14ac:dyDescent="0.25">
      <c r="B15" t="s">
        <v>1016</v>
      </c>
      <c r="C15" s="28">
        <v>55000</v>
      </c>
      <c r="D15" t="s">
        <v>856</v>
      </c>
      <c r="E15" t="s">
        <v>116</v>
      </c>
    </row>
    <row r="16" spans="2:10" x14ac:dyDescent="0.25">
      <c r="B16" t="s">
        <v>1032</v>
      </c>
      <c r="C16" s="28">
        <v>50000</v>
      </c>
      <c r="D16" t="s">
        <v>1033</v>
      </c>
      <c r="E16" t="s">
        <v>708</v>
      </c>
    </row>
    <row r="17" spans="2:5" x14ac:dyDescent="0.25">
      <c r="B17" t="s">
        <v>1034</v>
      </c>
      <c r="C17" s="28">
        <v>65000</v>
      </c>
      <c r="D17" t="s">
        <v>1035</v>
      </c>
      <c r="E17" t="s">
        <v>857</v>
      </c>
    </row>
    <row r="18" spans="2:5" x14ac:dyDescent="0.25">
      <c r="B18" t="s">
        <v>1041</v>
      </c>
      <c r="C18" s="28">
        <v>47000</v>
      </c>
      <c r="D18" t="s">
        <v>952</v>
      </c>
      <c r="E18" t="s">
        <v>233</v>
      </c>
    </row>
    <row r="19" spans="2:5" x14ac:dyDescent="0.25">
      <c r="B19" t="s">
        <v>1220</v>
      </c>
      <c r="C19" s="28">
        <v>40000</v>
      </c>
      <c r="D19" t="s">
        <v>1221</v>
      </c>
      <c r="E19" t="s">
        <v>116</v>
      </c>
    </row>
    <row r="20" spans="2:5" x14ac:dyDescent="0.25">
      <c r="B20" t="s">
        <v>1226</v>
      </c>
      <c r="C20" s="28">
        <v>40000</v>
      </c>
      <c r="D20" t="s">
        <v>1227</v>
      </c>
      <c r="E20" t="s">
        <v>116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6DA42-09C9-424B-85E4-4E04150BD4CC}">
  <dimension ref="B2:L50"/>
  <sheetViews>
    <sheetView workbookViewId="0"/>
  </sheetViews>
  <sheetFormatPr defaultRowHeight="15" x14ac:dyDescent="0.25"/>
  <cols>
    <col min="2" max="2" width="10" bestFit="1" customWidth="1"/>
    <col min="3" max="3" width="16.5703125" style="38" customWidth="1"/>
    <col min="4" max="4" width="14.28515625" style="38" customWidth="1"/>
    <col min="5" max="5" width="11.5703125" style="38" customWidth="1"/>
    <col min="6" max="6" width="14" style="38" bestFit="1" customWidth="1"/>
    <col min="7" max="7" width="14.7109375" style="38" bestFit="1" customWidth="1"/>
  </cols>
  <sheetData>
    <row r="2" spans="2:12" s="6" customFormat="1" ht="45" x14ac:dyDescent="0.25">
      <c r="B2" s="33" t="s">
        <v>1278</v>
      </c>
      <c r="C2" s="34" t="s">
        <v>1279</v>
      </c>
      <c r="D2" s="34" t="s">
        <v>1280</v>
      </c>
      <c r="E2" s="34"/>
      <c r="F2" s="34"/>
      <c r="G2" s="34"/>
    </row>
    <row r="3" spans="2:12" x14ac:dyDescent="0.25">
      <c r="B3" s="35">
        <v>43101</v>
      </c>
      <c r="C3" s="36">
        <v>2644539</v>
      </c>
      <c r="D3" s="36"/>
      <c r="E3" s="36"/>
      <c r="F3"/>
      <c r="G3" s="36"/>
    </row>
    <row r="4" spans="2:12" x14ac:dyDescent="0.25">
      <c r="B4" s="35">
        <v>43132</v>
      </c>
      <c r="C4" s="36">
        <v>2359800</v>
      </c>
      <c r="D4" s="36"/>
      <c r="E4" s="36"/>
      <c r="F4"/>
      <c r="G4" s="36"/>
    </row>
    <row r="5" spans="2:12" x14ac:dyDescent="0.25">
      <c r="B5" s="35">
        <v>43160</v>
      </c>
      <c r="C5" s="36">
        <v>2925918</v>
      </c>
      <c r="D5" s="36"/>
      <c r="E5" s="36"/>
      <c r="F5"/>
      <c r="G5" s="36"/>
    </row>
    <row r="6" spans="2:12" x14ac:dyDescent="0.25">
      <c r="B6" s="35">
        <v>43191</v>
      </c>
      <c r="C6" s="36">
        <v>3024973</v>
      </c>
      <c r="D6" s="36"/>
      <c r="E6" s="36"/>
      <c r="F6"/>
      <c r="G6" s="36"/>
    </row>
    <row r="7" spans="2:12" x14ac:dyDescent="0.25">
      <c r="B7" s="35">
        <v>43221</v>
      </c>
      <c r="C7" s="36">
        <v>3177100</v>
      </c>
      <c r="D7" s="36"/>
      <c r="E7" s="36"/>
      <c r="F7"/>
      <c r="G7" s="36"/>
    </row>
    <row r="8" spans="2:12" x14ac:dyDescent="0.25">
      <c r="B8" s="35">
        <v>43252</v>
      </c>
      <c r="C8" s="36">
        <v>3419595</v>
      </c>
      <c r="D8" s="36"/>
      <c r="E8" s="36"/>
      <c r="F8"/>
      <c r="G8" s="36"/>
    </row>
    <row r="9" spans="2:12" x14ac:dyDescent="0.25">
      <c r="B9" s="35">
        <v>43282</v>
      </c>
      <c r="C9" s="36">
        <v>3649702</v>
      </c>
      <c r="D9" s="36"/>
      <c r="E9" s="36"/>
      <c r="F9"/>
      <c r="G9" s="36"/>
    </row>
    <row r="10" spans="2:12" ht="15.75" x14ac:dyDescent="0.25">
      <c r="B10" s="35">
        <v>43313</v>
      </c>
      <c r="C10" s="36">
        <v>3650668</v>
      </c>
      <c r="D10" s="36"/>
      <c r="E10" s="36"/>
      <c r="F10"/>
      <c r="G10" s="36"/>
      <c r="J10" s="37"/>
      <c r="K10" s="37"/>
      <c r="L10" s="37"/>
    </row>
    <row r="11" spans="2:12" x14ac:dyDescent="0.25">
      <c r="B11" s="35">
        <v>43344</v>
      </c>
      <c r="C11" s="36">
        <v>3191526</v>
      </c>
      <c r="D11" s="36"/>
      <c r="E11" s="36"/>
      <c r="F11"/>
      <c r="G11" s="36"/>
    </row>
    <row r="12" spans="2:12" x14ac:dyDescent="0.25">
      <c r="B12" s="35">
        <v>43374</v>
      </c>
      <c r="C12" s="36">
        <v>3249428</v>
      </c>
      <c r="D12" s="36"/>
      <c r="E12" s="36"/>
      <c r="F12"/>
      <c r="G12" s="36"/>
    </row>
    <row r="13" spans="2:12" x14ac:dyDescent="0.25">
      <c r="B13" s="35">
        <v>43405</v>
      </c>
      <c r="C13" s="36">
        <v>2971484</v>
      </c>
      <c r="D13" s="36"/>
      <c r="E13" s="36"/>
      <c r="F13"/>
      <c r="G13" s="36"/>
    </row>
    <row r="14" spans="2:12" x14ac:dyDescent="0.25">
      <c r="B14" s="35">
        <v>43435</v>
      </c>
      <c r="C14" s="36">
        <v>3074209</v>
      </c>
      <c r="H14" s="38"/>
      <c r="I14" s="38"/>
    </row>
    <row r="15" spans="2:12" x14ac:dyDescent="0.25">
      <c r="B15" s="35">
        <v>43466</v>
      </c>
      <c r="C15" s="36">
        <v>2785466</v>
      </c>
      <c r="H15" s="38"/>
      <c r="I15" s="38"/>
    </row>
    <row r="16" spans="2:12" x14ac:dyDescent="0.25">
      <c r="B16" s="35">
        <v>43497</v>
      </c>
      <c r="C16" s="36">
        <v>2515361</v>
      </c>
      <c r="H16" s="38"/>
      <c r="I16" s="38"/>
    </row>
    <row r="17" spans="2:9" x14ac:dyDescent="0.25">
      <c r="B17" s="35">
        <v>43525</v>
      </c>
      <c r="C17" s="36">
        <v>3105958</v>
      </c>
      <c r="H17" s="38"/>
      <c r="I17" s="38"/>
    </row>
    <row r="18" spans="2:9" x14ac:dyDescent="0.25">
      <c r="B18" s="35">
        <v>43556</v>
      </c>
      <c r="C18" s="36">
        <v>3139059</v>
      </c>
      <c r="H18" s="38"/>
      <c r="I18" s="38"/>
    </row>
    <row r="19" spans="2:9" x14ac:dyDescent="0.25">
      <c r="B19" s="35">
        <v>43586</v>
      </c>
      <c r="C19" s="36">
        <v>3380355</v>
      </c>
      <c r="H19" s="38"/>
      <c r="I19" s="38"/>
    </row>
    <row r="20" spans="2:9" x14ac:dyDescent="0.25">
      <c r="B20" s="35">
        <v>43617</v>
      </c>
      <c r="C20" s="36">
        <v>3612886</v>
      </c>
    </row>
    <row r="21" spans="2:9" x14ac:dyDescent="0.25">
      <c r="B21" s="35">
        <v>43647</v>
      </c>
      <c r="C21" s="36">
        <v>3765824</v>
      </c>
    </row>
    <row r="22" spans="2:9" x14ac:dyDescent="0.25">
      <c r="B22" s="35">
        <v>43678</v>
      </c>
      <c r="C22" s="36">
        <v>3771842</v>
      </c>
    </row>
    <row r="23" spans="2:9" x14ac:dyDescent="0.25">
      <c r="B23" s="35">
        <v>43709</v>
      </c>
      <c r="C23" s="36">
        <v>3356365</v>
      </c>
    </row>
    <row r="24" spans="2:9" x14ac:dyDescent="0.25">
      <c r="B24" s="35">
        <v>43739</v>
      </c>
      <c r="C24" s="36">
        <v>3490100</v>
      </c>
    </row>
    <row r="25" spans="2:9" x14ac:dyDescent="0.25">
      <c r="B25" s="35">
        <v>43770</v>
      </c>
      <c r="C25" s="36">
        <v>3163659</v>
      </c>
    </row>
    <row r="26" spans="2:9" x14ac:dyDescent="0.25">
      <c r="B26" s="35">
        <v>43800</v>
      </c>
      <c r="C26" s="36">
        <v>3167124</v>
      </c>
    </row>
    <row r="27" spans="2:9" x14ac:dyDescent="0.25">
      <c r="B27" s="35">
        <v>43831</v>
      </c>
      <c r="C27" s="36">
        <v>2883810</v>
      </c>
    </row>
    <row r="28" spans="2:9" x14ac:dyDescent="0.25">
      <c r="B28" s="35">
        <v>43862</v>
      </c>
      <c r="C28" s="36">
        <v>2610667</v>
      </c>
    </row>
    <row r="29" spans="2:9" x14ac:dyDescent="0.25">
      <c r="B29" s="35">
        <v>43891</v>
      </c>
      <c r="C29" s="36">
        <v>3129205</v>
      </c>
    </row>
    <row r="30" spans="2:9" x14ac:dyDescent="0.25">
      <c r="B30" s="35">
        <v>43922</v>
      </c>
      <c r="C30" s="36">
        <v>3200527</v>
      </c>
    </row>
    <row r="31" spans="2:9" x14ac:dyDescent="0.25">
      <c r="B31" s="35">
        <v>43952</v>
      </c>
      <c r="C31" s="36">
        <v>3547804</v>
      </c>
    </row>
    <row r="32" spans="2:9" x14ac:dyDescent="0.25">
      <c r="B32" s="35">
        <v>43983</v>
      </c>
      <c r="C32" s="36">
        <v>3766323</v>
      </c>
    </row>
    <row r="33" spans="2:4" x14ac:dyDescent="0.25">
      <c r="B33" s="35">
        <v>44013</v>
      </c>
      <c r="C33" s="36">
        <v>3935589</v>
      </c>
    </row>
    <row r="34" spans="2:4" x14ac:dyDescent="0.25">
      <c r="B34" s="35">
        <v>44044</v>
      </c>
      <c r="C34" s="36">
        <v>3917884</v>
      </c>
    </row>
    <row r="35" spans="2:4" x14ac:dyDescent="0.25">
      <c r="B35" s="35">
        <v>44075</v>
      </c>
      <c r="C35" s="36">
        <v>3564970</v>
      </c>
    </row>
    <row r="36" spans="2:4" x14ac:dyDescent="0.25">
      <c r="B36" s="35">
        <v>44105</v>
      </c>
      <c r="C36" s="36">
        <v>3602455</v>
      </c>
    </row>
    <row r="37" spans="2:4" x14ac:dyDescent="0.25">
      <c r="B37" s="35">
        <v>44136</v>
      </c>
      <c r="C37" s="36">
        <v>3326859</v>
      </c>
    </row>
    <row r="38" spans="2:4" x14ac:dyDescent="0.25">
      <c r="B38" s="35">
        <v>44166</v>
      </c>
      <c r="C38" s="36">
        <v>3441693</v>
      </c>
    </row>
    <row r="39" spans="2:4" x14ac:dyDescent="0.25">
      <c r="B39" s="35">
        <v>44197</v>
      </c>
      <c r="C39" s="36"/>
      <c r="D39" s="38">
        <f>ROUNDUP(_xlfn.FORECAST.LINEAR(B39,$C$3:$C$38,$B$3:$B$38),0)</f>
        <v>3586214</v>
      </c>
    </row>
    <row r="40" spans="2:4" x14ac:dyDescent="0.25">
      <c r="B40" s="35">
        <v>44228</v>
      </c>
      <c r="D40" s="38">
        <f t="shared" ref="D40:D50" si="0">ROUNDUP(_xlfn.FORECAST.LINEAR(B40,$C$3:$C$38,$B$3:$B$38),0)</f>
        <v>3603892</v>
      </c>
    </row>
    <row r="41" spans="2:4" x14ac:dyDescent="0.25">
      <c r="B41" s="35">
        <v>44256</v>
      </c>
      <c r="D41" s="38">
        <f t="shared" si="0"/>
        <v>3619859</v>
      </c>
    </row>
    <row r="42" spans="2:4" x14ac:dyDescent="0.25">
      <c r="B42" s="35">
        <v>44287</v>
      </c>
      <c r="D42" s="38">
        <f t="shared" si="0"/>
        <v>3637537</v>
      </c>
    </row>
    <row r="43" spans="2:4" x14ac:dyDescent="0.25">
      <c r="B43" s="35">
        <v>44317</v>
      </c>
      <c r="D43" s="38">
        <f t="shared" si="0"/>
        <v>3654644</v>
      </c>
    </row>
    <row r="44" spans="2:4" x14ac:dyDescent="0.25">
      <c r="B44" s="35">
        <v>44348</v>
      </c>
      <c r="D44" s="38">
        <f t="shared" si="0"/>
        <v>3672322</v>
      </c>
    </row>
    <row r="45" spans="2:4" x14ac:dyDescent="0.25">
      <c r="B45" s="35">
        <v>44378</v>
      </c>
      <c r="D45" s="38">
        <f t="shared" si="0"/>
        <v>3689430</v>
      </c>
    </row>
    <row r="46" spans="2:4" x14ac:dyDescent="0.25">
      <c r="B46" s="35">
        <v>44409</v>
      </c>
      <c r="D46" s="38">
        <f t="shared" si="0"/>
        <v>3707108</v>
      </c>
    </row>
    <row r="47" spans="2:4" x14ac:dyDescent="0.25">
      <c r="B47" s="35">
        <v>44440</v>
      </c>
      <c r="D47" s="38">
        <f t="shared" si="0"/>
        <v>3724785</v>
      </c>
    </row>
    <row r="48" spans="2:4" x14ac:dyDescent="0.25">
      <c r="B48" s="35">
        <v>44470</v>
      </c>
      <c r="D48" s="38">
        <f t="shared" si="0"/>
        <v>3741893</v>
      </c>
    </row>
    <row r="49" spans="2:4" x14ac:dyDescent="0.25">
      <c r="B49" s="35">
        <v>44501</v>
      </c>
      <c r="D49" s="38">
        <f t="shared" si="0"/>
        <v>3759571</v>
      </c>
    </row>
    <row r="50" spans="2:4" x14ac:dyDescent="0.25">
      <c r="B50" s="35">
        <v>44531</v>
      </c>
      <c r="D50" s="38">
        <f t="shared" si="0"/>
        <v>3776678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AC33D-E93B-4C9D-8A62-86C07270D736}">
  <sheetPr>
    <tabColor rgb="FF079F39"/>
  </sheetPr>
  <dimension ref="A1:C25"/>
  <sheetViews>
    <sheetView workbookViewId="0"/>
  </sheetViews>
  <sheetFormatPr defaultRowHeight="15" x14ac:dyDescent="0.25"/>
  <cols>
    <col min="2" max="2" width="74.7109375" customWidth="1"/>
  </cols>
  <sheetData>
    <row r="1" spans="1:3" ht="18.75" x14ac:dyDescent="0.25">
      <c r="A1" s="21" t="s">
        <v>1283</v>
      </c>
    </row>
    <row r="2" spans="1:3" ht="51" customHeight="1" x14ac:dyDescent="0.25">
      <c r="A2" s="80" t="s">
        <v>1284</v>
      </c>
      <c r="B2" s="80"/>
      <c r="C2" s="80"/>
    </row>
    <row r="3" spans="1:3" x14ac:dyDescent="0.25">
      <c r="A3" t="s">
        <v>1285</v>
      </c>
    </row>
    <row r="4" spans="1:3" s="20" customFormat="1" ht="45" x14ac:dyDescent="0.25">
      <c r="A4" s="19" t="s">
        <v>0</v>
      </c>
      <c r="B4" s="22" t="s">
        <v>1324</v>
      </c>
      <c r="C4" s="19" t="s">
        <v>1</v>
      </c>
    </row>
    <row r="5" spans="1:3" s="20" customFormat="1" x14ac:dyDescent="0.25">
      <c r="A5" s="19" t="s">
        <v>53</v>
      </c>
      <c r="B5" s="22" t="s">
        <v>1286</v>
      </c>
      <c r="C5" s="19" t="s">
        <v>1</v>
      </c>
    </row>
    <row r="6" spans="1:3" s="20" customFormat="1" x14ac:dyDescent="0.25">
      <c r="A6" s="19" t="s">
        <v>55</v>
      </c>
      <c r="B6" s="22" t="s">
        <v>1287</v>
      </c>
      <c r="C6" s="19" t="s">
        <v>1</v>
      </c>
    </row>
    <row r="7" spans="1:3" s="20" customFormat="1" ht="30" x14ac:dyDescent="0.25">
      <c r="A7" s="19" t="s">
        <v>1288</v>
      </c>
      <c r="B7" s="22" t="s">
        <v>1323</v>
      </c>
      <c r="C7" s="19" t="s">
        <v>1</v>
      </c>
    </row>
    <row r="8" spans="1:3" s="20" customFormat="1" ht="45" x14ac:dyDescent="0.25">
      <c r="A8" s="19" t="s">
        <v>1289</v>
      </c>
      <c r="B8" s="22" t="s">
        <v>1290</v>
      </c>
      <c r="C8" s="19" t="s">
        <v>59</v>
      </c>
    </row>
    <row r="9" spans="1:3" s="20" customFormat="1" x14ac:dyDescent="0.25">
      <c r="A9" s="19" t="s">
        <v>1291</v>
      </c>
      <c r="B9" s="22" t="s">
        <v>1292</v>
      </c>
      <c r="C9" s="19" t="s">
        <v>59</v>
      </c>
    </row>
    <row r="10" spans="1:3" s="20" customFormat="1" ht="45" x14ac:dyDescent="0.25">
      <c r="A10" s="19" t="s">
        <v>1293</v>
      </c>
      <c r="B10" s="22" t="s">
        <v>1294</v>
      </c>
      <c r="C10" s="19" t="s">
        <v>1295</v>
      </c>
    </row>
    <row r="11" spans="1:3" s="20" customFormat="1" x14ac:dyDescent="0.25">
      <c r="A11" s="19" t="s">
        <v>1296</v>
      </c>
      <c r="B11" s="22" t="s">
        <v>1297</v>
      </c>
      <c r="C11" s="19" t="s">
        <v>1</v>
      </c>
    </row>
    <row r="12" spans="1:3" s="20" customFormat="1" x14ac:dyDescent="0.25">
      <c r="A12" s="19" t="s">
        <v>1298</v>
      </c>
      <c r="B12" s="22" t="s">
        <v>1299</v>
      </c>
      <c r="C12" s="19" t="s">
        <v>1</v>
      </c>
    </row>
    <row r="13" spans="1:3" s="20" customFormat="1" x14ac:dyDescent="0.25">
      <c r="A13" s="19" t="s">
        <v>1300</v>
      </c>
      <c r="B13" s="22" t="s">
        <v>1301</v>
      </c>
      <c r="C13" s="19" t="s">
        <v>1</v>
      </c>
    </row>
    <row r="14" spans="1:3" s="20" customFormat="1" x14ac:dyDescent="0.25">
      <c r="A14" s="19" t="s">
        <v>1302</v>
      </c>
      <c r="B14" s="20" t="s">
        <v>1303</v>
      </c>
      <c r="C14" s="19" t="s">
        <v>1</v>
      </c>
    </row>
    <row r="15" spans="1:3" s="20" customFormat="1" x14ac:dyDescent="0.25">
      <c r="A15" s="19" t="s">
        <v>1325</v>
      </c>
      <c r="B15" s="20" t="s">
        <v>1326</v>
      </c>
      <c r="C15" s="19" t="s">
        <v>1</v>
      </c>
    </row>
    <row r="16" spans="1:3" s="20" customFormat="1" x14ac:dyDescent="0.25"/>
    <row r="17" s="20" customFormat="1" x14ac:dyDescent="0.25"/>
    <row r="18" s="20" customFormat="1" x14ac:dyDescent="0.25"/>
    <row r="19" s="20" customFormat="1" x14ac:dyDescent="0.25"/>
    <row r="20" s="20" customFormat="1" x14ac:dyDescent="0.25"/>
    <row r="21" s="20" customFormat="1" x14ac:dyDescent="0.25"/>
    <row r="22" s="20" customFormat="1" x14ac:dyDescent="0.25"/>
    <row r="23" s="20" customFormat="1" x14ac:dyDescent="0.25"/>
    <row r="24" s="20" customFormat="1" x14ac:dyDescent="0.25"/>
    <row r="25" s="20" customFormat="1" x14ac:dyDescent="0.25"/>
  </sheetData>
  <mergeCells count="1">
    <mergeCell ref="A2:C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71663-8990-466E-A38C-B974B44EDA50}">
  <dimension ref="A3:F9"/>
  <sheetViews>
    <sheetView workbookViewId="0"/>
  </sheetViews>
  <sheetFormatPr defaultRowHeight="15" x14ac:dyDescent="0.25"/>
  <cols>
    <col min="1" max="1" width="15.42578125" bestFit="1" customWidth="1"/>
    <col min="2" max="2" width="16.42578125" bestFit="1" customWidth="1"/>
    <col min="3" max="3" width="13.7109375" bestFit="1" customWidth="1"/>
    <col min="4" max="4" width="17.7109375" bestFit="1" customWidth="1"/>
    <col min="5" max="5" width="9.85546875" bestFit="1" customWidth="1"/>
    <col min="6" max="6" width="12.85546875" bestFit="1" customWidth="1"/>
  </cols>
  <sheetData>
    <row r="3" spans="1:6" x14ac:dyDescent="0.25">
      <c r="A3" s="49" t="s">
        <v>1329</v>
      </c>
      <c r="B3" s="49" t="s">
        <v>1330</v>
      </c>
    </row>
    <row r="4" spans="1:6" x14ac:dyDescent="0.25">
      <c r="A4" s="49" t="s">
        <v>1327</v>
      </c>
      <c r="B4" t="s">
        <v>1322</v>
      </c>
      <c r="C4" t="s">
        <v>1313</v>
      </c>
      <c r="D4" t="s">
        <v>1319</v>
      </c>
      <c r="E4" t="s">
        <v>1316</v>
      </c>
      <c r="F4" t="s">
        <v>1328</v>
      </c>
    </row>
    <row r="5" spans="1:6" x14ac:dyDescent="0.25">
      <c r="A5" s="50" t="s">
        <v>1311</v>
      </c>
      <c r="B5" s="24">
        <v>-800</v>
      </c>
      <c r="C5" s="24">
        <v>3250</v>
      </c>
      <c r="D5" s="24">
        <v>-585</v>
      </c>
      <c r="E5" s="24">
        <v>-780</v>
      </c>
      <c r="F5" s="24">
        <v>1085</v>
      </c>
    </row>
    <row r="6" spans="1:6" x14ac:dyDescent="0.25">
      <c r="A6" s="50" t="s">
        <v>1314</v>
      </c>
      <c r="B6" s="24">
        <v>-3360</v>
      </c>
      <c r="C6" s="24">
        <v>-4728.75</v>
      </c>
      <c r="D6" s="24">
        <v>-310</v>
      </c>
      <c r="E6" s="24">
        <v>2964</v>
      </c>
      <c r="F6" s="24">
        <v>-5434.75</v>
      </c>
    </row>
    <row r="7" spans="1:6" x14ac:dyDescent="0.25">
      <c r="A7" s="50" t="s">
        <v>1317</v>
      </c>
      <c r="B7" s="24">
        <v>-856.80000000000291</v>
      </c>
      <c r="C7" s="24">
        <v>-1576.25</v>
      </c>
      <c r="D7" s="24">
        <v>779.9220000000023</v>
      </c>
      <c r="E7" s="24">
        <v>3779.1000000000058</v>
      </c>
      <c r="F7" s="24">
        <v>2125.9720000000052</v>
      </c>
    </row>
    <row r="8" spans="1:6" x14ac:dyDescent="0.25">
      <c r="A8" s="50" t="s">
        <v>1320</v>
      </c>
      <c r="B8" s="24">
        <v>1662.1919999999955</v>
      </c>
      <c r="C8" s="24">
        <v>-8038.875</v>
      </c>
      <c r="D8" s="24">
        <v>-614.18857500000013</v>
      </c>
      <c r="E8" s="24">
        <v>-3779.1000000000058</v>
      </c>
      <c r="F8" s="24">
        <v>-10769.97157500001</v>
      </c>
    </row>
    <row r="9" spans="1:6" x14ac:dyDescent="0.25">
      <c r="A9" s="50" t="s">
        <v>1328</v>
      </c>
      <c r="B9" s="24">
        <v>-3354.6080000000075</v>
      </c>
      <c r="C9" s="24">
        <v>-11093.875</v>
      </c>
      <c r="D9" s="24">
        <v>-729.26657499999783</v>
      </c>
      <c r="E9" s="24">
        <v>2184</v>
      </c>
      <c r="F9" s="24">
        <v>-12993.749575000005</v>
      </c>
    </row>
  </sheetData>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64D4-7644-4C4D-8B82-07BA01855E73}">
  <dimension ref="A1:J19"/>
  <sheetViews>
    <sheetView workbookViewId="0">
      <selection activeCell="H26" sqref="H26"/>
    </sheetView>
  </sheetViews>
  <sheetFormatPr defaultRowHeight="15" x14ac:dyDescent="0.25"/>
  <cols>
    <col min="2" max="2" width="26" bestFit="1" customWidth="1"/>
    <col min="3" max="4" width="11.140625" bestFit="1" customWidth="1"/>
    <col min="5" max="5" width="9.85546875" bestFit="1" customWidth="1"/>
    <col min="6" max="6" width="10.7109375" bestFit="1" customWidth="1"/>
    <col min="7" max="7" width="17.28515625" bestFit="1" customWidth="1"/>
    <col min="9" max="9" width="15.140625" bestFit="1" customWidth="1"/>
    <col min="10" max="10" width="16.85546875" bestFit="1" customWidth="1"/>
  </cols>
  <sheetData>
    <row r="1" spans="1:10" ht="15.75" thickBot="1" x14ac:dyDescent="0.3">
      <c r="A1" s="4" t="s">
        <v>1304</v>
      </c>
    </row>
    <row r="2" spans="1:10" x14ac:dyDescent="0.25">
      <c r="G2" s="83" t="s">
        <v>1305</v>
      </c>
      <c r="I2" s="40" t="s">
        <v>1306</v>
      </c>
      <c r="J2" s="41"/>
    </row>
    <row r="3" spans="1:10" x14ac:dyDescent="0.25">
      <c r="A3" s="4" t="s">
        <v>1307</v>
      </c>
      <c r="B3" s="4" t="s">
        <v>1308</v>
      </c>
      <c r="C3" s="42" t="s">
        <v>21</v>
      </c>
      <c r="D3" s="42" t="s">
        <v>1309</v>
      </c>
      <c r="E3" s="42" t="s">
        <v>24</v>
      </c>
      <c r="F3" s="42" t="s">
        <v>1310</v>
      </c>
      <c r="G3" s="83"/>
      <c r="I3" s="43" t="s">
        <v>1311</v>
      </c>
      <c r="J3" s="44" t="s">
        <v>1312</v>
      </c>
    </row>
    <row r="4" spans="1:10" x14ac:dyDescent="0.25">
      <c r="A4" t="s">
        <v>1311</v>
      </c>
      <c r="B4" t="s">
        <v>1313</v>
      </c>
      <c r="C4" s="45">
        <v>162500</v>
      </c>
      <c r="D4" s="45">
        <v>159250</v>
      </c>
      <c r="E4" s="45">
        <f>C4-D4</f>
        <v>3250</v>
      </c>
      <c r="F4" s="48">
        <f>E4/C4</f>
        <v>0.02</v>
      </c>
      <c r="I4" s="43" t="s">
        <v>1314</v>
      </c>
      <c r="J4" s="44" t="s">
        <v>1315</v>
      </c>
    </row>
    <row r="5" spans="1:10" x14ac:dyDescent="0.25">
      <c r="A5" t="s">
        <v>1311</v>
      </c>
      <c r="B5" t="s">
        <v>1316</v>
      </c>
      <c r="C5" s="45">
        <v>78000</v>
      </c>
      <c r="D5" s="45">
        <v>78780</v>
      </c>
      <c r="E5" s="45">
        <f t="shared" ref="E5:E19" si="0">C5-D5</f>
        <v>-780</v>
      </c>
      <c r="F5" s="48">
        <f t="shared" ref="F5:F19" si="1">E5/C5</f>
        <v>-0.01</v>
      </c>
      <c r="I5" s="43" t="s">
        <v>1317</v>
      </c>
      <c r="J5" s="44" t="s">
        <v>1318</v>
      </c>
    </row>
    <row r="6" spans="1:10" ht="15.75" thickBot="1" x14ac:dyDescent="0.3">
      <c r="A6" t="s">
        <v>1311</v>
      </c>
      <c r="B6" t="s">
        <v>1319</v>
      </c>
      <c r="C6" s="45">
        <v>19500</v>
      </c>
      <c r="D6" s="45">
        <v>20085</v>
      </c>
      <c r="E6" s="45">
        <f t="shared" si="0"/>
        <v>-585</v>
      </c>
      <c r="F6" s="48">
        <f t="shared" si="1"/>
        <v>-0.03</v>
      </c>
      <c r="G6" t="s">
        <v>1312</v>
      </c>
      <c r="I6" s="46" t="s">
        <v>1320</v>
      </c>
      <c r="J6" s="47" t="s">
        <v>1321</v>
      </c>
    </row>
    <row r="7" spans="1:10" x14ac:dyDescent="0.25">
      <c r="A7" t="s">
        <v>1311</v>
      </c>
      <c r="B7" t="s">
        <v>1322</v>
      </c>
      <c r="C7" s="45">
        <v>80000</v>
      </c>
      <c r="D7" s="45">
        <v>80800</v>
      </c>
      <c r="E7" s="45">
        <f t="shared" si="0"/>
        <v>-800</v>
      </c>
      <c r="F7" s="48">
        <f t="shared" si="1"/>
        <v>-0.01</v>
      </c>
    </row>
    <row r="8" spans="1:10" x14ac:dyDescent="0.25">
      <c r="A8" t="s">
        <v>1314</v>
      </c>
      <c r="B8" t="s">
        <v>1313</v>
      </c>
      <c r="C8" s="45">
        <v>157625</v>
      </c>
      <c r="D8" s="45">
        <v>162353.75</v>
      </c>
      <c r="E8" s="45">
        <f t="shared" si="0"/>
        <v>-4728.75</v>
      </c>
      <c r="F8" s="48">
        <f t="shared" si="1"/>
        <v>-0.03</v>
      </c>
      <c r="G8" t="s">
        <v>1315</v>
      </c>
    </row>
    <row r="9" spans="1:10" x14ac:dyDescent="0.25">
      <c r="A9" t="s">
        <v>1314</v>
      </c>
      <c r="B9" t="s">
        <v>1316</v>
      </c>
      <c r="C9" s="45">
        <v>74100</v>
      </c>
      <c r="D9" s="45">
        <v>71136</v>
      </c>
      <c r="E9" s="45">
        <f t="shared" si="0"/>
        <v>2964</v>
      </c>
      <c r="F9" s="48">
        <f t="shared" si="1"/>
        <v>0.04</v>
      </c>
    </row>
    <row r="10" spans="1:10" x14ac:dyDescent="0.25">
      <c r="A10" t="s">
        <v>1314</v>
      </c>
      <c r="B10" t="s">
        <v>1319</v>
      </c>
      <c r="C10" s="45">
        <v>19695</v>
      </c>
      <c r="D10" s="45">
        <v>20005</v>
      </c>
      <c r="E10" s="45">
        <f t="shared" si="0"/>
        <v>-310</v>
      </c>
      <c r="F10" s="48">
        <f t="shared" si="1"/>
        <v>-1.5740035542015741E-2</v>
      </c>
    </row>
    <row r="11" spans="1:10" x14ac:dyDescent="0.25">
      <c r="A11" t="s">
        <v>1314</v>
      </c>
      <c r="B11" t="s">
        <v>1322</v>
      </c>
      <c r="C11" s="45">
        <v>84000</v>
      </c>
      <c r="D11" s="45">
        <v>87360</v>
      </c>
      <c r="E11" s="45">
        <f t="shared" si="0"/>
        <v>-3360</v>
      </c>
      <c r="F11" s="48">
        <f t="shared" si="1"/>
        <v>-0.04</v>
      </c>
      <c r="G11" t="s">
        <v>1315</v>
      </c>
    </row>
    <row r="12" spans="1:10" x14ac:dyDescent="0.25">
      <c r="A12" t="s">
        <v>1317</v>
      </c>
      <c r="B12" t="s">
        <v>1313</v>
      </c>
      <c r="C12" s="45">
        <v>157625</v>
      </c>
      <c r="D12" s="45">
        <v>159201.25</v>
      </c>
      <c r="E12" s="45">
        <f t="shared" si="0"/>
        <v>-1576.25</v>
      </c>
      <c r="F12" s="48">
        <f t="shared" si="1"/>
        <v>-0.01</v>
      </c>
    </row>
    <row r="13" spans="1:10" x14ac:dyDescent="0.25">
      <c r="A13" t="s">
        <v>1317</v>
      </c>
      <c r="B13" t="s">
        <v>1316</v>
      </c>
      <c r="C13" s="45">
        <v>75582</v>
      </c>
      <c r="D13" s="45">
        <v>71802.899999999994</v>
      </c>
      <c r="E13" s="45">
        <f t="shared" si="0"/>
        <v>3779.1000000000058</v>
      </c>
      <c r="F13" s="48">
        <f t="shared" si="1"/>
        <v>5.0000000000000079E-2</v>
      </c>
    </row>
    <row r="14" spans="1:10" x14ac:dyDescent="0.25">
      <c r="A14" t="s">
        <v>1317</v>
      </c>
      <c r="B14" t="s">
        <v>1319</v>
      </c>
      <c r="C14" s="45">
        <v>19498.05</v>
      </c>
      <c r="D14" s="45">
        <v>18718.127999999997</v>
      </c>
      <c r="E14" s="45">
        <f t="shared" si="0"/>
        <v>779.9220000000023</v>
      </c>
      <c r="F14" s="48">
        <f t="shared" si="1"/>
        <v>4.0000000000000119E-2</v>
      </c>
    </row>
    <row r="15" spans="1:10" x14ac:dyDescent="0.25">
      <c r="A15" t="s">
        <v>1317</v>
      </c>
      <c r="B15" t="s">
        <v>1322</v>
      </c>
      <c r="C15" s="45">
        <v>85680</v>
      </c>
      <c r="D15" s="45">
        <v>86536.8</v>
      </c>
      <c r="E15" s="45">
        <f t="shared" si="0"/>
        <v>-856.80000000000291</v>
      </c>
      <c r="F15" s="48">
        <f t="shared" si="1"/>
        <v>-1.0000000000000033E-2</v>
      </c>
    </row>
    <row r="16" spans="1:10" x14ac:dyDescent="0.25">
      <c r="A16" t="s">
        <v>1320</v>
      </c>
      <c r="B16" t="s">
        <v>1313</v>
      </c>
      <c r="C16" s="45">
        <v>160777.5</v>
      </c>
      <c r="D16" s="45">
        <v>168816.375</v>
      </c>
      <c r="E16" s="45">
        <f t="shared" si="0"/>
        <v>-8038.875</v>
      </c>
      <c r="F16" s="48">
        <f t="shared" si="1"/>
        <v>-0.05</v>
      </c>
      <c r="G16" t="s">
        <v>1321</v>
      </c>
    </row>
    <row r="17" spans="1:7" x14ac:dyDescent="0.25">
      <c r="A17" t="s">
        <v>1320</v>
      </c>
      <c r="B17" t="s">
        <v>1316</v>
      </c>
      <c r="C17" s="45">
        <v>75582</v>
      </c>
      <c r="D17" s="45">
        <v>79361.100000000006</v>
      </c>
      <c r="E17" s="45">
        <f t="shared" si="0"/>
        <v>-3779.1000000000058</v>
      </c>
      <c r="F17" s="48">
        <f t="shared" si="1"/>
        <v>-5.0000000000000079E-2</v>
      </c>
      <c r="G17" t="s">
        <v>1321</v>
      </c>
    </row>
    <row r="18" spans="1:7" x14ac:dyDescent="0.25">
      <c r="A18" t="s">
        <v>1320</v>
      </c>
      <c r="B18" t="s">
        <v>1319</v>
      </c>
      <c r="C18" s="45">
        <v>20472.952499999999</v>
      </c>
      <c r="D18" s="45">
        <v>21087.141075</v>
      </c>
      <c r="E18" s="45">
        <f t="shared" si="0"/>
        <v>-614.18857500000013</v>
      </c>
      <c r="F18" s="48">
        <f t="shared" si="1"/>
        <v>-3.0000000000000006E-2</v>
      </c>
      <c r="G18" t="s">
        <v>1321</v>
      </c>
    </row>
    <row r="19" spans="1:7" x14ac:dyDescent="0.25">
      <c r="A19" t="s">
        <v>1320</v>
      </c>
      <c r="B19" t="s">
        <v>1322</v>
      </c>
      <c r="C19" s="45">
        <v>83109.599999999991</v>
      </c>
      <c r="D19" s="45">
        <v>81447.407999999996</v>
      </c>
      <c r="E19" s="45">
        <f t="shared" si="0"/>
        <v>1662.1919999999955</v>
      </c>
      <c r="F19" s="48">
        <f t="shared" si="1"/>
        <v>1.9999999999999948E-2</v>
      </c>
    </row>
  </sheetData>
  <mergeCells count="1">
    <mergeCell ref="G2:G3"/>
  </mergeCells>
  <conditionalFormatting sqref="F4:F19">
    <cfRule type="cellIs" dxfId="0" priority="1" operator="lessThan">
      <formula>-0.02</formula>
    </cfRule>
  </conditionalFormatting>
  <dataValidations count="1">
    <dataValidation type="list" allowBlank="1" showInputMessage="1" showErrorMessage="1" sqref="G4:G19" xr:uid="{FCFC0771-8591-4D31-A2B8-24BF627E3E13}">
      <formula1>$J$3:$J$6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2B51A-E800-4106-96BF-40CD46E12586}">
  <dimension ref="A1:M38"/>
  <sheetViews>
    <sheetView workbookViewId="0">
      <pane ySplit="2" topLeftCell="A3" activePane="bottomLeft" state="frozen"/>
      <selection pane="bottomLeft"/>
    </sheetView>
  </sheetViews>
  <sheetFormatPr defaultRowHeight="15" x14ac:dyDescent="0.25"/>
  <cols>
    <col min="1" max="1" width="20.140625" style="58" bestFit="1" customWidth="1"/>
    <col min="2" max="11" width="15.7109375" style="54" customWidth="1"/>
    <col min="12" max="13" width="9.140625" style="54"/>
    <col min="14" max="16384" width="9.140625" style="63"/>
  </cols>
  <sheetData>
    <row r="1" spans="1:11" x14ac:dyDescent="0.25">
      <c r="A1" s="52" t="s">
        <v>1349</v>
      </c>
      <c r="B1" s="53"/>
      <c r="C1" s="53"/>
      <c r="D1" s="53"/>
      <c r="E1" s="53"/>
      <c r="F1" s="53"/>
      <c r="G1" s="53"/>
    </row>
    <row r="2" spans="1:11" ht="30" x14ac:dyDescent="0.25">
      <c r="A2" s="52" t="s">
        <v>1350</v>
      </c>
      <c r="B2" s="53" t="s">
        <v>1351</v>
      </c>
      <c r="C2" s="53" t="s">
        <v>1352</v>
      </c>
      <c r="D2" s="53" t="s">
        <v>72</v>
      </c>
      <c r="E2" s="55" t="s">
        <v>1353</v>
      </c>
      <c r="F2" s="56" t="s">
        <v>1354</v>
      </c>
      <c r="G2" s="57" t="s">
        <v>1355</v>
      </c>
      <c r="H2" s="57" t="s">
        <v>1356</v>
      </c>
      <c r="I2" s="57" t="s">
        <v>1357</v>
      </c>
      <c r="J2" s="55" t="s">
        <v>1358</v>
      </c>
    </row>
    <row r="3" spans="1:11" x14ac:dyDescent="0.25">
      <c r="A3" s="58" t="s">
        <v>1359</v>
      </c>
      <c r="B3" s="54">
        <f>'WH1'!B3+'WH2'!B3+'WH3'!B3</f>
        <v>34</v>
      </c>
      <c r="C3" s="59">
        <v>7.5</v>
      </c>
      <c r="D3" s="59">
        <f>B3*C3</f>
        <v>255</v>
      </c>
      <c r="E3" s="60" t="s">
        <v>1360</v>
      </c>
      <c r="F3" s="76">
        <f>C3*(1+$K$8)</f>
        <v>9.75</v>
      </c>
      <c r="G3" s="59">
        <v>9.5</v>
      </c>
      <c r="H3" s="59">
        <f>IF(F3&lt;G3,F3,G3)</f>
        <v>9.5</v>
      </c>
      <c r="I3" s="59">
        <f>B3*H3</f>
        <v>323</v>
      </c>
      <c r="J3" s="60" t="s">
        <v>1360</v>
      </c>
    </row>
    <row r="4" spans="1:11" x14ac:dyDescent="0.25">
      <c r="A4" s="58" t="s">
        <v>1361</v>
      </c>
      <c r="B4" s="54">
        <f>'WH1'!B4+'WH2'!B4+'WH3'!B4</f>
        <v>55</v>
      </c>
      <c r="C4" s="59">
        <v>7.5</v>
      </c>
      <c r="D4" s="59">
        <f t="shared" ref="D4:D36" si="0">B4*C4</f>
        <v>412.5</v>
      </c>
      <c r="E4" s="60" t="s">
        <v>1360</v>
      </c>
      <c r="F4" s="76">
        <f t="shared" ref="F4:F36" si="1">C4*(1+$K$8)</f>
        <v>9.75</v>
      </c>
      <c r="G4" s="59">
        <v>9.5</v>
      </c>
      <c r="H4" s="59">
        <f t="shared" ref="H4:H36" si="2">IF(F4&lt;G4,F4,G4)</f>
        <v>9.5</v>
      </c>
      <c r="I4" s="59">
        <f t="shared" ref="I4:I36" si="3">B4*H4</f>
        <v>522.5</v>
      </c>
      <c r="J4" s="60" t="s">
        <v>1362</v>
      </c>
    </row>
    <row r="5" spans="1:11" x14ac:dyDescent="0.25">
      <c r="A5" s="58" t="s">
        <v>1363</v>
      </c>
      <c r="B5" s="54">
        <f>'WH1'!B5+'WH2'!B5+'WH3'!B5</f>
        <v>53</v>
      </c>
      <c r="C5" s="59">
        <v>15</v>
      </c>
      <c r="D5" s="59">
        <f t="shared" si="0"/>
        <v>795</v>
      </c>
      <c r="E5" s="60" t="s">
        <v>1360</v>
      </c>
      <c r="F5" s="76">
        <f t="shared" si="1"/>
        <v>19.5</v>
      </c>
      <c r="G5" s="59">
        <v>19.989999999999998</v>
      </c>
      <c r="H5" s="59">
        <f t="shared" si="2"/>
        <v>19.5</v>
      </c>
      <c r="I5" s="59">
        <f t="shared" si="3"/>
        <v>1033.5</v>
      </c>
      <c r="J5" s="60" t="s">
        <v>1364</v>
      </c>
    </row>
    <row r="6" spans="1:11" x14ac:dyDescent="0.25">
      <c r="A6" s="58" t="s">
        <v>1365</v>
      </c>
      <c r="B6" s="54">
        <f>'WH1'!B6+'WH2'!B6+'WH3'!B6</f>
        <v>24</v>
      </c>
      <c r="C6" s="59">
        <v>15</v>
      </c>
      <c r="D6" s="59">
        <f t="shared" si="0"/>
        <v>360</v>
      </c>
      <c r="E6" s="60" t="s">
        <v>1360</v>
      </c>
      <c r="F6" s="76">
        <f t="shared" si="1"/>
        <v>19.5</v>
      </c>
      <c r="G6" s="59">
        <v>19.989999999999998</v>
      </c>
      <c r="H6" s="59">
        <f t="shared" si="2"/>
        <v>19.5</v>
      </c>
      <c r="I6" s="59">
        <f t="shared" si="3"/>
        <v>468</v>
      </c>
      <c r="J6" s="60" t="s">
        <v>1366</v>
      </c>
    </row>
    <row r="7" spans="1:11" x14ac:dyDescent="0.25">
      <c r="A7" s="58" t="s">
        <v>1367</v>
      </c>
      <c r="B7" s="54">
        <f>'WH1'!B7+'WH2'!B7+'WH3'!B7</f>
        <v>41</v>
      </c>
      <c r="C7" s="59">
        <v>8</v>
      </c>
      <c r="D7" s="59">
        <f t="shared" si="0"/>
        <v>328</v>
      </c>
      <c r="E7" s="60" t="s">
        <v>1360</v>
      </c>
      <c r="F7" s="76">
        <f t="shared" si="1"/>
        <v>10.4</v>
      </c>
      <c r="G7" s="59">
        <v>11</v>
      </c>
      <c r="H7" s="59">
        <f t="shared" si="2"/>
        <v>10.4</v>
      </c>
      <c r="I7" s="59">
        <f t="shared" si="3"/>
        <v>426.40000000000003</v>
      </c>
    </row>
    <row r="8" spans="1:11" x14ac:dyDescent="0.25">
      <c r="A8" s="58" t="s">
        <v>1368</v>
      </c>
      <c r="B8" s="54">
        <f>'WH1'!B8+'WH2'!B8+'WH3'!B8</f>
        <v>32</v>
      </c>
      <c r="C8" s="59">
        <v>12</v>
      </c>
      <c r="D8" s="59">
        <f t="shared" si="0"/>
        <v>384</v>
      </c>
      <c r="E8" s="60" t="s">
        <v>1362</v>
      </c>
      <c r="F8" s="76">
        <f t="shared" si="1"/>
        <v>15.600000000000001</v>
      </c>
      <c r="G8" s="59">
        <v>15.5</v>
      </c>
      <c r="H8" s="59">
        <f t="shared" si="2"/>
        <v>15.5</v>
      </c>
      <c r="I8" s="59">
        <f t="shared" si="3"/>
        <v>496</v>
      </c>
      <c r="J8" s="61" t="s">
        <v>1369</v>
      </c>
      <c r="K8" s="62">
        <v>0.3</v>
      </c>
    </row>
    <row r="9" spans="1:11" x14ac:dyDescent="0.25">
      <c r="A9" s="58" t="s">
        <v>1370</v>
      </c>
      <c r="B9" s="54">
        <f>'WH1'!B9+'WH2'!B9+'WH3'!B9</f>
        <v>46</v>
      </c>
      <c r="C9" s="59">
        <v>12</v>
      </c>
      <c r="D9" s="59">
        <f t="shared" si="0"/>
        <v>552</v>
      </c>
      <c r="E9" s="60" t="s">
        <v>1362</v>
      </c>
      <c r="F9" s="76">
        <f t="shared" si="1"/>
        <v>15.600000000000001</v>
      </c>
      <c r="G9" s="59">
        <v>15.5</v>
      </c>
      <c r="H9" s="59">
        <f t="shared" si="2"/>
        <v>15.5</v>
      </c>
      <c r="I9" s="59">
        <f t="shared" si="3"/>
        <v>713</v>
      </c>
    </row>
    <row r="10" spans="1:11" x14ac:dyDescent="0.25">
      <c r="A10" s="58" t="s">
        <v>1371</v>
      </c>
      <c r="B10" s="54">
        <f>'WH1'!B10+'WH2'!B10+'WH3'!B10</f>
        <v>38</v>
      </c>
      <c r="C10" s="59">
        <v>12</v>
      </c>
      <c r="D10" s="59">
        <f t="shared" si="0"/>
        <v>456</v>
      </c>
      <c r="E10" s="60" t="s">
        <v>1362</v>
      </c>
      <c r="F10" s="76">
        <f t="shared" si="1"/>
        <v>15.600000000000001</v>
      </c>
      <c r="G10" s="59">
        <v>15.5</v>
      </c>
      <c r="H10" s="59">
        <f t="shared" si="2"/>
        <v>15.5</v>
      </c>
      <c r="I10" s="59">
        <f t="shared" si="3"/>
        <v>589</v>
      </c>
    </row>
    <row r="11" spans="1:11" x14ac:dyDescent="0.25">
      <c r="A11" s="58" t="s">
        <v>1372</v>
      </c>
      <c r="B11" s="54">
        <f>'WH1'!B11+'WH2'!B11+'WH3'!B11</f>
        <v>32</v>
      </c>
      <c r="C11" s="59">
        <v>8</v>
      </c>
      <c r="D11" s="59">
        <f t="shared" si="0"/>
        <v>256</v>
      </c>
      <c r="E11" s="60" t="s">
        <v>1362</v>
      </c>
      <c r="F11" s="76">
        <f t="shared" si="1"/>
        <v>10.4</v>
      </c>
      <c r="G11" s="59">
        <v>10.99</v>
      </c>
      <c r="H11" s="59">
        <f t="shared" si="2"/>
        <v>10.4</v>
      </c>
      <c r="I11" s="59">
        <f t="shared" si="3"/>
        <v>332.8</v>
      </c>
    </row>
    <row r="12" spans="1:11" x14ac:dyDescent="0.25">
      <c r="A12" s="58" t="s">
        <v>1373</v>
      </c>
      <c r="B12" s="54">
        <f>'WH1'!B12+'WH2'!B12+'WH3'!B12</f>
        <v>28</v>
      </c>
      <c r="C12" s="59">
        <v>8</v>
      </c>
      <c r="D12" s="59">
        <f t="shared" si="0"/>
        <v>224</v>
      </c>
      <c r="E12" s="60" t="s">
        <v>1362</v>
      </c>
      <c r="F12" s="76">
        <f t="shared" si="1"/>
        <v>10.4</v>
      </c>
      <c r="G12" s="59">
        <v>10.99</v>
      </c>
      <c r="H12" s="59">
        <f t="shared" si="2"/>
        <v>10.4</v>
      </c>
      <c r="I12" s="59">
        <f t="shared" si="3"/>
        <v>291.2</v>
      </c>
    </row>
    <row r="13" spans="1:11" x14ac:dyDescent="0.25">
      <c r="A13" s="58" t="s">
        <v>1374</v>
      </c>
      <c r="B13" s="54">
        <f>'WH1'!B13+'WH2'!B13+'WH3'!B13</f>
        <v>39</v>
      </c>
      <c r="C13" s="59">
        <v>8</v>
      </c>
      <c r="D13" s="59">
        <f t="shared" si="0"/>
        <v>312</v>
      </c>
      <c r="E13" s="60" t="s">
        <v>1362</v>
      </c>
      <c r="F13" s="76">
        <f t="shared" si="1"/>
        <v>10.4</v>
      </c>
      <c r="G13" s="59">
        <v>10.99</v>
      </c>
      <c r="H13" s="59">
        <f t="shared" si="2"/>
        <v>10.4</v>
      </c>
      <c r="I13" s="59">
        <f t="shared" si="3"/>
        <v>405.6</v>
      </c>
    </row>
    <row r="14" spans="1:11" x14ac:dyDescent="0.25">
      <c r="A14" s="58" t="s">
        <v>1375</v>
      </c>
      <c r="B14" s="54">
        <f>'WH1'!B14+'WH2'!B14+'WH3'!B14</f>
        <v>40</v>
      </c>
      <c r="C14" s="59">
        <v>4</v>
      </c>
      <c r="D14" s="59">
        <f t="shared" si="0"/>
        <v>160</v>
      </c>
      <c r="E14" s="60" t="s">
        <v>1364</v>
      </c>
      <c r="F14" s="76">
        <f t="shared" si="1"/>
        <v>5.2</v>
      </c>
      <c r="G14" s="59">
        <v>5</v>
      </c>
      <c r="H14" s="59">
        <f t="shared" si="2"/>
        <v>5</v>
      </c>
      <c r="I14" s="59">
        <f t="shared" si="3"/>
        <v>200</v>
      </c>
    </row>
    <row r="15" spans="1:11" x14ac:dyDescent="0.25">
      <c r="A15" s="58" t="s">
        <v>1376</v>
      </c>
      <c r="B15" s="54">
        <f>'WH1'!B15+'WH2'!B15+'WH3'!B15</f>
        <v>28</v>
      </c>
      <c r="C15" s="59">
        <v>4</v>
      </c>
      <c r="D15" s="59">
        <f t="shared" si="0"/>
        <v>112</v>
      </c>
      <c r="E15" s="60" t="s">
        <v>1364</v>
      </c>
      <c r="F15" s="76">
        <f t="shared" si="1"/>
        <v>5.2</v>
      </c>
      <c r="G15" s="59">
        <v>5</v>
      </c>
      <c r="H15" s="59">
        <f t="shared" si="2"/>
        <v>5</v>
      </c>
      <c r="I15" s="59">
        <f t="shared" si="3"/>
        <v>140</v>
      </c>
    </row>
    <row r="16" spans="1:11" x14ac:dyDescent="0.25">
      <c r="A16" s="58" t="s">
        <v>1377</v>
      </c>
      <c r="B16" s="54">
        <f>'WH1'!B16+'WH2'!B16+'WH3'!B16</f>
        <v>30</v>
      </c>
      <c r="C16" s="59">
        <v>4</v>
      </c>
      <c r="D16" s="59">
        <f t="shared" si="0"/>
        <v>120</v>
      </c>
      <c r="E16" s="60" t="s">
        <v>1364</v>
      </c>
      <c r="F16" s="76">
        <f t="shared" si="1"/>
        <v>5.2</v>
      </c>
      <c r="G16" s="59">
        <v>5</v>
      </c>
      <c r="H16" s="59">
        <f t="shared" si="2"/>
        <v>5</v>
      </c>
      <c r="I16" s="59">
        <f t="shared" si="3"/>
        <v>150</v>
      </c>
    </row>
    <row r="17" spans="1:9" x14ac:dyDescent="0.25">
      <c r="A17" s="58" t="s">
        <v>1378</v>
      </c>
      <c r="B17" s="54">
        <f>'WH1'!B17+'WH2'!B17+'WH3'!B17</f>
        <v>45</v>
      </c>
      <c r="C17" s="59">
        <v>15</v>
      </c>
      <c r="D17" s="59">
        <f t="shared" si="0"/>
        <v>675</v>
      </c>
      <c r="E17" s="60" t="s">
        <v>1366</v>
      </c>
      <c r="F17" s="76">
        <f t="shared" si="1"/>
        <v>19.5</v>
      </c>
      <c r="G17" s="59">
        <v>20</v>
      </c>
      <c r="H17" s="59">
        <f t="shared" si="2"/>
        <v>19.5</v>
      </c>
      <c r="I17" s="59">
        <f t="shared" si="3"/>
        <v>877.5</v>
      </c>
    </row>
    <row r="18" spans="1:9" x14ac:dyDescent="0.25">
      <c r="A18" s="58" t="s">
        <v>1379</v>
      </c>
      <c r="B18" s="54">
        <f>'WH1'!B18+'WH2'!B18+'WH3'!B18</f>
        <v>55</v>
      </c>
      <c r="C18" s="59">
        <v>11</v>
      </c>
      <c r="D18" s="59">
        <f t="shared" si="0"/>
        <v>605</v>
      </c>
      <c r="E18" s="60" t="s">
        <v>1366</v>
      </c>
      <c r="F18" s="76">
        <f t="shared" si="1"/>
        <v>14.3</v>
      </c>
      <c r="G18" s="59">
        <v>15</v>
      </c>
      <c r="H18" s="59">
        <f t="shared" si="2"/>
        <v>14.3</v>
      </c>
      <c r="I18" s="59">
        <f t="shared" si="3"/>
        <v>786.5</v>
      </c>
    </row>
    <row r="19" spans="1:9" x14ac:dyDescent="0.25">
      <c r="A19" s="58" t="s">
        <v>1380</v>
      </c>
      <c r="B19" s="54">
        <f>'WH1'!B19+'WH2'!B19+'WH3'!B19</f>
        <v>37</v>
      </c>
      <c r="C19" s="59">
        <v>35</v>
      </c>
      <c r="D19" s="59">
        <f t="shared" si="0"/>
        <v>1295</v>
      </c>
      <c r="E19" s="60" t="s">
        <v>1366</v>
      </c>
      <c r="F19" s="76">
        <f t="shared" si="1"/>
        <v>45.5</v>
      </c>
      <c r="G19" s="59">
        <v>49.99</v>
      </c>
      <c r="H19" s="59">
        <f t="shared" si="2"/>
        <v>45.5</v>
      </c>
      <c r="I19" s="59">
        <f t="shared" si="3"/>
        <v>1683.5</v>
      </c>
    </row>
    <row r="20" spans="1:9" x14ac:dyDescent="0.25">
      <c r="A20" s="58" t="s">
        <v>1381</v>
      </c>
      <c r="B20" s="54">
        <f>'WH1'!B20+'WH2'!B20+'WH3'!B20</f>
        <v>48</v>
      </c>
      <c r="C20" s="59">
        <v>10</v>
      </c>
      <c r="D20" s="59">
        <f t="shared" si="0"/>
        <v>480</v>
      </c>
      <c r="E20" s="60" t="s">
        <v>1360</v>
      </c>
      <c r="F20" s="76">
        <f t="shared" si="1"/>
        <v>13</v>
      </c>
      <c r="G20" s="59">
        <v>12.5</v>
      </c>
      <c r="H20" s="59">
        <f t="shared" si="2"/>
        <v>12.5</v>
      </c>
      <c r="I20" s="59">
        <f t="shared" si="3"/>
        <v>600</v>
      </c>
    </row>
    <row r="21" spans="1:9" x14ac:dyDescent="0.25">
      <c r="A21" s="58" t="s">
        <v>1382</v>
      </c>
      <c r="B21" s="54">
        <f>'WH1'!B21+'WH2'!B21+'WH3'!B21</f>
        <v>45</v>
      </c>
      <c r="C21" s="59">
        <v>22</v>
      </c>
      <c r="D21" s="59">
        <f t="shared" si="0"/>
        <v>990</v>
      </c>
      <c r="E21" s="60" t="s">
        <v>1362</v>
      </c>
      <c r="F21" s="76">
        <f t="shared" si="1"/>
        <v>28.6</v>
      </c>
      <c r="G21" s="59">
        <v>25</v>
      </c>
      <c r="H21" s="59">
        <f t="shared" si="2"/>
        <v>25</v>
      </c>
      <c r="I21" s="59">
        <f t="shared" si="3"/>
        <v>1125</v>
      </c>
    </row>
    <row r="22" spans="1:9" x14ac:dyDescent="0.25">
      <c r="A22" s="58" t="s">
        <v>1383</v>
      </c>
      <c r="B22" s="54">
        <f>'WH1'!B22+'WH2'!B22+'WH3'!B22</f>
        <v>41</v>
      </c>
      <c r="C22" s="59">
        <v>10</v>
      </c>
      <c r="D22" s="59">
        <f t="shared" si="0"/>
        <v>410</v>
      </c>
      <c r="E22" s="60" t="s">
        <v>1364</v>
      </c>
      <c r="F22" s="76">
        <f t="shared" si="1"/>
        <v>13</v>
      </c>
      <c r="G22" s="59">
        <v>14</v>
      </c>
      <c r="H22" s="59">
        <f t="shared" si="2"/>
        <v>13</v>
      </c>
      <c r="I22" s="59">
        <f t="shared" si="3"/>
        <v>533</v>
      </c>
    </row>
    <row r="23" spans="1:9" x14ac:dyDescent="0.25">
      <c r="A23" s="58" t="s">
        <v>1384</v>
      </c>
      <c r="B23" s="54">
        <f>'WH1'!B23+'WH2'!B23+'WH3'!B23</f>
        <v>23</v>
      </c>
      <c r="C23" s="59">
        <v>12</v>
      </c>
      <c r="D23" s="59">
        <f t="shared" si="0"/>
        <v>276</v>
      </c>
      <c r="E23" s="60" t="s">
        <v>1364</v>
      </c>
      <c r="F23" s="76">
        <f t="shared" si="1"/>
        <v>15.600000000000001</v>
      </c>
      <c r="G23" s="59">
        <v>15</v>
      </c>
      <c r="H23" s="59">
        <f t="shared" si="2"/>
        <v>15</v>
      </c>
      <c r="I23" s="59">
        <f t="shared" si="3"/>
        <v>345</v>
      </c>
    </row>
    <row r="24" spans="1:9" x14ac:dyDescent="0.25">
      <c r="A24" s="58" t="s">
        <v>1385</v>
      </c>
      <c r="B24" s="54">
        <f>'WH1'!B24+'WH2'!B24+'WH3'!B24</f>
        <v>52</v>
      </c>
      <c r="C24" s="59">
        <v>8.5</v>
      </c>
      <c r="D24" s="59">
        <f t="shared" si="0"/>
        <v>442</v>
      </c>
      <c r="E24" s="60" t="s">
        <v>1364</v>
      </c>
      <c r="F24" s="76">
        <f t="shared" si="1"/>
        <v>11.05</v>
      </c>
      <c r="G24" s="59">
        <v>11</v>
      </c>
      <c r="H24" s="59">
        <f t="shared" si="2"/>
        <v>11</v>
      </c>
      <c r="I24" s="59">
        <f t="shared" si="3"/>
        <v>572</v>
      </c>
    </row>
    <row r="25" spans="1:9" x14ac:dyDescent="0.25">
      <c r="A25" s="58" t="s">
        <v>1386</v>
      </c>
      <c r="B25" s="54">
        <f>'WH1'!B25+'WH2'!B25+'WH3'!B25</f>
        <v>31</v>
      </c>
      <c r="C25" s="59">
        <v>3</v>
      </c>
      <c r="D25" s="59">
        <f t="shared" si="0"/>
        <v>93</v>
      </c>
      <c r="E25" s="60" t="s">
        <v>1364</v>
      </c>
      <c r="F25" s="76">
        <f t="shared" si="1"/>
        <v>3.9000000000000004</v>
      </c>
      <c r="G25" s="59">
        <v>3.99</v>
      </c>
      <c r="H25" s="59">
        <f t="shared" si="2"/>
        <v>3.9000000000000004</v>
      </c>
      <c r="I25" s="59">
        <f t="shared" si="3"/>
        <v>120.9</v>
      </c>
    </row>
    <row r="26" spans="1:9" x14ac:dyDescent="0.25">
      <c r="A26" s="58" t="s">
        <v>1387</v>
      </c>
      <c r="B26" s="54">
        <f>'WH1'!B26+'WH2'!B26+'WH3'!B26</f>
        <v>37</v>
      </c>
      <c r="C26" s="59">
        <v>14</v>
      </c>
      <c r="D26" s="59">
        <f t="shared" si="0"/>
        <v>518</v>
      </c>
      <c r="E26" s="60" t="s">
        <v>1364</v>
      </c>
      <c r="F26" s="76">
        <f t="shared" si="1"/>
        <v>18.2</v>
      </c>
      <c r="G26" s="59">
        <v>19.989999999999998</v>
      </c>
      <c r="H26" s="59">
        <f t="shared" si="2"/>
        <v>18.2</v>
      </c>
      <c r="I26" s="59">
        <f t="shared" si="3"/>
        <v>673.4</v>
      </c>
    </row>
    <row r="27" spans="1:9" x14ac:dyDescent="0.25">
      <c r="A27" s="58" t="s">
        <v>1388</v>
      </c>
      <c r="B27" s="54">
        <f>'WH1'!B27+'WH2'!B27+'WH3'!B27</f>
        <v>38</v>
      </c>
      <c r="C27" s="59">
        <v>12</v>
      </c>
      <c r="D27" s="59">
        <f t="shared" si="0"/>
        <v>456</v>
      </c>
      <c r="E27" s="60" t="s">
        <v>1362</v>
      </c>
      <c r="F27" s="76">
        <f t="shared" si="1"/>
        <v>15.600000000000001</v>
      </c>
      <c r="G27" s="59">
        <v>15.5</v>
      </c>
      <c r="H27" s="59">
        <f t="shared" si="2"/>
        <v>15.5</v>
      </c>
      <c r="I27" s="59">
        <f t="shared" si="3"/>
        <v>589</v>
      </c>
    </row>
    <row r="28" spans="1:9" x14ac:dyDescent="0.25">
      <c r="A28" s="58" t="s">
        <v>1389</v>
      </c>
      <c r="B28" s="54">
        <f>'WH1'!B28+'WH2'!B28+'WH3'!B28</f>
        <v>36</v>
      </c>
      <c r="C28" s="59">
        <v>8</v>
      </c>
      <c r="D28" s="59">
        <f t="shared" si="0"/>
        <v>288</v>
      </c>
      <c r="E28" s="60" t="s">
        <v>1362</v>
      </c>
      <c r="F28" s="76">
        <f t="shared" si="1"/>
        <v>10.4</v>
      </c>
      <c r="G28" s="59">
        <v>10</v>
      </c>
      <c r="H28" s="59">
        <f t="shared" si="2"/>
        <v>10</v>
      </c>
      <c r="I28" s="59">
        <f t="shared" si="3"/>
        <v>360</v>
      </c>
    </row>
    <row r="29" spans="1:9" x14ac:dyDescent="0.25">
      <c r="A29" s="58" t="s">
        <v>1390</v>
      </c>
      <c r="B29" s="54">
        <f>'WH1'!B29+'WH2'!B29+'WH3'!B29</f>
        <v>24</v>
      </c>
      <c r="C29" s="59">
        <v>6</v>
      </c>
      <c r="D29" s="59">
        <f t="shared" si="0"/>
        <v>144</v>
      </c>
      <c r="E29" s="60" t="s">
        <v>1366</v>
      </c>
      <c r="F29" s="76">
        <f t="shared" si="1"/>
        <v>7.8000000000000007</v>
      </c>
      <c r="G29" s="59">
        <v>8.5</v>
      </c>
      <c r="H29" s="59">
        <f t="shared" si="2"/>
        <v>7.8000000000000007</v>
      </c>
      <c r="I29" s="59">
        <f t="shared" si="3"/>
        <v>187.20000000000002</v>
      </c>
    </row>
    <row r="30" spans="1:9" x14ac:dyDescent="0.25">
      <c r="A30" s="58" t="s">
        <v>1391</v>
      </c>
      <c r="B30" s="54">
        <f>'WH1'!B30+'WH2'!B30+'WH3'!B30</f>
        <v>17</v>
      </c>
      <c r="C30" s="59">
        <v>2</v>
      </c>
      <c r="D30" s="59">
        <f t="shared" si="0"/>
        <v>34</v>
      </c>
      <c r="E30" s="60" t="s">
        <v>1362</v>
      </c>
      <c r="F30" s="76">
        <f t="shared" si="1"/>
        <v>2.6</v>
      </c>
      <c r="G30" s="59">
        <v>2.5</v>
      </c>
      <c r="H30" s="59">
        <f t="shared" si="2"/>
        <v>2.5</v>
      </c>
      <c r="I30" s="59">
        <f t="shared" si="3"/>
        <v>42.5</v>
      </c>
    </row>
    <row r="31" spans="1:9" x14ac:dyDescent="0.25">
      <c r="A31" s="58" t="s">
        <v>1392</v>
      </c>
      <c r="B31" s="54">
        <f>'WH1'!B31+'WH2'!B31+'WH3'!B31</f>
        <v>36</v>
      </c>
      <c r="C31" s="59">
        <v>3</v>
      </c>
      <c r="D31" s="59">
        <f t="shared" si="0"/>
        <v>108</v>
      </c>
      <c r="E31" s="60" t="s">
        <v>1364</v>
      </c>
      <c r="F31" s="76">
        <f t="shared" si="1"/>
        <v>3.9000000000000004</v>
      </c>
      <c r="G31" s="59">
        <v>3.99</v>
      </c>
      <c r="H31" s="59">
        <f t="shared" si="2"/>
        <v>3.9000000000000004</v>
      </c>
      <c r="I31" s="59">
        <f t="shared" si="3"/>
        <v>140.4</v>
      </c>
    </row>
    <row r="32" spans="1:9" x14ac:dyDescent="0.25">
      <c r="A32" s="58" t="s">
        <v>1393</v>
      </c>
      <c r="B32" s="54">
        <f>'WH1'!B32+'WH2'!B32+'WH3'!B32</f>
        <v>33</v>
      </c>
      <c r="C32" s="59">
        <v>12</v>
      </c>
      <c r="D32" s="59">
        <f t="shared" si="0"/>
        <v>396</v>
      </c>
      <c r="E32" s="60" t="s">
        <v>1366</v>
      </c>
      <c r="F32" s="76">
        <f t="shared" si="1"/>
        <v>15.600000000000001</v>
      </c>
      <c r="G32" s="59">
        <v>15.99</v>
      </c>
      <c r="H32" s="59">
        <f t="shared" si="2"/>
        <v>15.600000000000001</v>
      </c>
      <c r="I32" s="59">
        <f t="shared" si="3"/>
        <v>514.80000000000007</v>
      </c>
    </row>
    <row r="33" spans="1:13" x14ac:dyDescent="0.25">
      <c r="A33" s="58" t="s">
        <v>1407</v>
      </c>
      <c r="B33" s="54">
        <f>'WH1'!B33+'WH2'!B33+'WH3'!B33</f>
        <v>56</v>
      </c>
      <c r="C33" s="59">
        <v>2.5</v>
      </c>
      <c r="D33" s="59">
        <f t="shared" si="0"/>
        <v>140</v>
      </c>
      <c r="E33" s="60" t="s">
        <v>1364</v>
      </c>
      <c r="F33" s="76">
        <f t="shared" si="1"/>
        <v>3.25</v>
      </c>
      <c r="G33" s="59">
        <v>3.99</v>
      </c>
      <c r="H33" s="59">
        <f t="shared" si="2"/>
        <v>3.25</v>
      </c>
      <c r="I33" s="59">
        <f t="shared" si="3"/>
        <v>182</v>
      </c>
    </row>
    <row r="34" spans="1:13" x14ac:dyDescent="0.25">
      <c r="A34" s="58" t="s">
        <v>1394</v>
      </c>
      <c r="B34" s="54">
        <f>'WH1'!B34+'WH2'!B34+'WH3'!B34</f>
        <v>42</v>
      </c>
      <c r="C34" s="59">
        <v>2.5</v>
      </c>
      <c r="D34" s="59">
        <f t="shared" si="0"/>
        <v>105</v>
      </c>
      <c r="E34" s="60" t="s">
        <v>1364</v>
      </c>
      <c r="F34" s="76">
        <f t="shared" si="1"/>
        <v>3.25</v>
      </c>
      <c r="G34" s="59">
        <v>3.99</v>
      </c>
      <c r="H34" s="59">
        <f t="shared" si="2"/>
        <v>3.25</v>
      </c>
      <c r="I34" s="59">
        <f t="shared" si="3"/>
        <v>136.5</v>
      </c>
    </row>
    <row r="35" spans="1:13" x14ac:dyDescent="0.25">
      <c r="A35" s="58" t="s">
        <v>1395</v>
      </c>
      <c r="B35" s="54">
        <f>'WH1'!B35+'WH2'!B35+'WH3'!B35</f>
        <v>29</v>
      </c>
      <c r="C35" s="59">
        <v>1.5</v>
      </c>
      <c r="D35" s="59">
        <f t="shared" si="0"/>
        <v>43.5</v>
      </c>
      <c r="E35" s="60" t="s">
        <v>1364</v>
      </c>
      <c r="F35" s="76">
        <f t="shared" si="1"/>
        <v>1.9500000000000002</v>
      </c>
      <c r="G35" s="59">
        <v>1.99</v>
      </c>
      <c r="H35" s="59">
        <f t="shared" si="2"/>
        <v>1.9500000000000002</v>
      </c>
      <c r="I35" s="59">
        <f t="shared" si="3"/>
        <v>56.550000000000004</v>
      </c>
    </row>
    <row r="36" spans="1:13" x14ac:dyDescent="0.25">
      <c r="A36" s="58" t="s">
        <v>1396</v>
      </c>
      <c r="B36" s="54">
        <f>'WH1'!B36+'WH2'!B36+'WH3'!B36</f>
        <v>28</v>
      </c>
      <c r="C36" s="59">
        <v>2.5</v>
      </c>
      <c r="D36" s="59">
        <f t="shared" si="0"/>
        <v>70</v>
      </c>
      <c r="E36" s="60" t="s">
        <v>1364</v>
      </c>
      <c r="F36" s="76">
        <f t="shared" si="1"/>
        <v>3.25</v>
      </c>
      <c r="G36" s="59">
        <v>3.99</v>
      </c>
      <c r="H36" s="59">
        <f t="shared" si="2"/>
        <v>3.25</v>
      </c>
      <c r="I36" s="59">
        <f t="shared" si="3"/>
        <v>91</v>
      </c>
    </row>
    <row r="37" spans="1:13" s="79" customFormat="1" ht="15.75" thickBot="1" x14ac:dyDescent="0.3">
      <c r="A37" s="77"/>
      <c r="B37" s="59"/>
      <c r="C37" s="59"/>
      <c r="D37" s="78">
        <f>SUM(D3:D36)</f>
        <v>12295</v>
      </c>
      <c r="E37" s="59"/>
      <c r="F37" s="59"/>
      <c r="G37" s="59"/>
      <c r="H37" s="59"/>
      <c r="I37" s="78">
        <f>SUM(I3:I36)</f>
        <v>15707.749999999998</v>
      </c>
      <c r="J37" s="59"/>
      <c r="K37" s="59"/>
      <c r="L37" s="59"/>
      <c r="M37" s="59"/>
    </row>
    <row r="38" spans="1:13" ht="15.75" thickTop="1" x14ac:dyDescent="0.25"/>
  </sheetData>
  <dataValidations count="1">
    <dataValidation type="list" allowBlank="1" showInputMessage="1" showErrorMessage="1" error="_x000a_" sqref="E3:E36" xr:uid="{D36D30A8-372E-4A0B-B827-AE6087ABD3FE}">
      <formula1>$J$3:$J$6</formula1>
    </dataValidation>
  </dataValidations>
  <pageMargins left="0.7" right="0.7" top="0.75" bottom="0.75" header="0.3" footer="0.3"/>
  <ignoredErrors>
    <ignoredError sqref="B4:B3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2DB3E-AF5F-4555-932A-0B5DF0B3F843}">
  <dimension ref="A1:E36"/>
  <sheetViews>
    <sheetView workbookViewId="0"/>
  </sheetViews>
  <sheetFormatPr defaultRowHeight="15" x14ac:dyDescent="0.25"/>
  <cols>
    <col min="1" max="1" width="20.140625" bestFit="1" customWidth="1"/>
    <col min="3" max="3" width="12.28515625" bestFit="1" customWidth="1"/>
  </cols>
  <sheetData>
    <row r="1" spans="1:5" x14ac:dyDescent="0.25">
      <c r="A1" s="4" t="s">
        <v>1349</v>
      </c>
      <c r="B1" s="4"/>
      <c r="C1" s="4"/>
      <c r="D1" s="4"/>
      <c r="E1" s="4"/>
    </row>
    <row r="2" spans="1:5" x14ac:dyDescent="0.25">
      <c r="A2" s="4" t="s">
        <v>1350</v>
      </c>
      <c r="B2" s="4" t="s">
        <v>1351</v>
      </c>
      <c r="C2" s="4" t="s">
        <v>1352</v>
      </c>
      <c r="D2" s="4"/>
      <c r="E2" s="4"/>
    </row>
    <row r="3" spans="1:5" x14ac:dyDescent="0.25">
      <c r="A3" t="s">
        <v>1359</v>
      </c>
      <c r="B3">
        <v>12</v>
      </c>
      <c r="C3" s="24">
        <v>7.5</v>
      </c>
    </row>
    <row r="4" spans="1:5" x14ac:dyDescent="0.25">
      <c r="A4" t="s">
        <v>1361</v>
      </c>
      <c r="B4">
        <v>23</v>
      </c>
      <c r="C4" s="24">
        <v>7.5</v>
      </c>
    </row>
    <row r="5" spans="1:5" x14ac:dyDescent="0.25">
      <c r="A5" t="s">
        <v>1363</v>
      </c>
      <c r="B5">
        <v>15</v>
      </c>
      <c r="C5" s="24">
        <v>15</v>
      </c>
    </row>
    <row r="6" spans="1:5" x14ac:dyDescent="0.25">
      <c r="A6" t="s">
        <v>1365</v>
      </c>
      <c r="B6">
        <v>11</v>
      </c>
      <c r="C6" s="24">
        <v>15</v>
      </c>
    </row>
    <row r="7" spans="1:5" x14ac:dyDescent="0.25">
      <c r="A7" t="s">
        <v>1367</v>
      </c>
      <c r="B7">
        <v>3</v>
      </c>
      <c r="C7" s="24">
        <v>8</v>
      </c>
    </row>
    <row r="8" spans="1:5" x14ac:dyDescent="0.25">
      <c r="A8" t="s">
        <v>1368</v>
      </c>
      <c r="B8">
        <v>12</v>
      </c>
      <c r="C8" s="24">
        <v>12</v>
      </c>
    </row>
    <row r="9" spans="1:5" x14ac:dyDescent="0.25">
      <c r="A9" t="s">
        <v>1370</v>
      </c>
      <c r="B9">
        <v>15</v>
      </c>
      <c r="C9" s="24">
        <v>12</v>
      </c>
    </row>
    <row r="10" spans="1:5" x14ac:dyDescent="0.25">
      <c r="A10" t="s">
        <v>1371</v>
      </c>
      <c r="B10">
        <v>24</v>
      </c>
      <c r="C10" s="24">
        <v>12</v>
      </c>
    </row>
    <row r="11" spans="1:5" x14ac:dyDescent="0.25">
      <c r="A11" t="s">
        <v>1372</v>
      </c>
      <c r="B11">
        <v>2</v>
      </c>
      <c r="C11" s="24">
        <v>8</v>
      </c>
    </row>
    <row r="12" spans="1:5" x14ac:dyDescent="0.25">
      <c r="A12" t="s">
        <v>1373</v>
      </c>
      <c r="B12">
        <v>12</v>
      </c>
      <c r="C12" s="24">
        <v>8</v>
      </c>
    </row>
    <row r="13" spans="1:5" x14ac:dyDescent="0.25">
      <c r="A13" t="s">
        <v>1374</v>
      </c>
      <c r="B13">
        <v>11</v>
      </c>
      <c r="C13" s="24">
        <v>8</v>
      </c>
    </row>
    <row r="14" spans="1:5" x14ac:dyDescent="0.25">
      <c r="A14" t="s">
        <v>1375</v>
      </c>
      <c r="B14">
        <v>17</v>
      </c>
      <c r="C14" s="24">
        <v>4</v>
      </c>
    </row>
    <row r="15" spans="1:5" x14ac:dyDescent="0.25">
      <c r="A15" t="s">
        <v>1376</v>
      </c>
      <c r="B15">
        <v>8</v>
      </c>
      <c r="C15" s="24">
        <v>4</v>
      </c>
    </row>
    <row r="16" spans="1:5" x14ac:dyDescent="0.25">
      <c r="A16" t="s">
        <v>1377</v>
      </c>
      <c r="B16">
        <v>7</v>
      </c>
      <c r="C16" s="24">
        <v>4</v>
      </c>
    </row>
    <row r="17" spans="1:3" x14ac:dyDescent="0.25">
      <c r="A17" t="s">
        <v>1378</v>
      </c>
      <c r="B17">
        <v>21</v>
      </c>
      <c r="C17" s="24">
        <v>15</v>
      </c>
    </row>
    <row r="18" spans="1:3" x14ac:dyDescent="0.25">
      <c r="A18" t="s">
        <v>1379</v>
      </c>
      <c r="B18">
        <v>11</v>
      </c>
      <c r="C18" s="24">
        <v>11</v>
      </c>
    </row>
    <row r="19" spans="1:3" x14ac:dyDescent="0.25">
      <c r="A19" t="s">
        <v>1380</v>
      </c>
      <c r="B19">
        <v>15</v>
      </c>
      <c r="C19" s="24">
        <v>35</v>
      </c>
    </row>
    <row r="20" spans="1:3" x14ac:dyDescent="0.25">
      <c r="A20" t="s">
        <v>1381</v>
      </c>
      <c r="B20">
        <v>13</v>
      </c>
      <c r="C20" s="24">
        <v>10</v>
      </c>
    </row>
    <row r="21" spans="1:3" x14ac:dyDescent="0.25">
      <c r="A21" t="s">
        <v>1382</v>
      </c>
      <c r="B21">
        <v>21</v>
      </c>
      <c r="C21" s="24">
        <v>22</v>
      </c>
    </row>
    <row r="22" spans="1:3" x14ac:dyDescent="0.25">
      <c r="A22" t="s">
        <v>1383</v>
      </c>
      <c r="B22">
        <v>8</v>
      </c>
      <c r="C22" s="24">
        <v>10</v>
      </c>
    </row>
    <row r="23" spans="1:3" x14ac:dyDescent="0.25">
      <c r="A23" t="s">
        <v>1384</v>
      </c>
      <c r="B23">
        <v>6</v>
      </c>
      <c r="C23" s="24">
        <v>12</v>
      </c>
    </row>
    <row r="24" spans="1:3" x14ac:dyDescent="0.25">
      <c r="A24" t="s">
        <v>1385</v>
      </c>
      <c r="B24">
        <v>18</v>
      </c>
      <c r="C24" s="24">
        <v>8.5</v>
      </c>
    </row>
    <row r="25" spans="1:3" x14ac:dyDescent="0.25">
      <c r="A25" t="s">
        <v>1386</v>
      </c>
      <c r="B25">
        <v>14</v>
      </c>
      <c r="C25" s="24">
        <v>3</v>
      </c>
    </row>
    <row r="26" spans="1:3" x14ac:dyDescent="0.25">
      <c r="A26" t="s">
        <v>1387</v>
      </c>
      <c r="B26">
        <v>12</v>
      </c>
      <c r="C26" s="24">
        <v>14</v>
      </c>
    </row>
    <row r="27" spans="1:3" x14ac:dyDescent="0.25">
      <c r="A27" t="s">
        <v>1388</v>
      </c>
      <c r="B27">
        <v>11</v>
      </c>
      <c r="C27" s="24">
        <v>12</v>
      </c>
    </row>
    <row r="28" spans="1:3" x14ac:dyDescent="0.25">
      <c r="A28" t="s">
        <v>1389</v>
      </c>
      <c r="B28">
        <v>8</v>
      </c>
      <c r="C28" s="24">
        <v>8</v>
      </c>
    </row>
    <row r="29" spans="1:3" x14ac:dyDescent="0.25">
      <c r="A29" t="s">
        <v>1390</v>
      </c>
      <c r="B29">
        <v>6</v>
      </c>
      <c r="C29" s="24">
        <v>6</v>
      </c>
    </row>
    <row r="30" spans="1:3" x14ac:dyDescent="0.25">
      <c r="A30" t="s">
        <v>1391</v>
      </c>
      <c r="B30">
        <v>2</v>
      </c>
      <c r="C30" s="24">
        <v>2</v>
      </c>
    </row>
    <row r="31" spans="1:3" x14ac:dyDescent="0.25">
      <c r="A31" t="s">
        <v>1392</v>
      </c>
      <c r="B31">
        <v>12</v>
      </c>
      <c r="C31" s="24">
        <v>3</v>
      </c>
    </row>
    <row r="32" spans="1:3" x14ac:dyDescent="0.25">
      <c r="A32" t="s">
        <v>1393</v>
      </c>
      <c r="B32">
        <v>8</v>
      </c>
      <c r="C32" s="24">
        <v>12</v>
      </c>
    </row>
    <row r="33" spans="1:3" x14ac:dyDescent="0.25">
      <c r="A33" t="s">
        <v>1407</v>
      </c>
      <c r="B33">
        <v>16</v>
      </c>
      <c r="C33" s="24">
        <v>2.5</v>
      </c>
    </row>
    <row r="34" spans="1:3" x14ac:dyDescent="0.25">
      <c r="A34" t="s">
        <v>1394</v>
      </c>
      <c r="B34">
        <v>12</v>
      </c>
      <c r="C34" s="24">
        <v>2.5</v>
      </c>
    </row>
    <row r="35" spans="1:3" x14ac:dyDescent="0.25">
      <c r="A35" t="s">
        <v>1395</v>
      </c>
      <c r="B35">
        <v>9</v>
      </c>
      <c r="C35" s="24">
        <v>1.5</v>
      </c>
    </row>
    <row r="36" spans="1:3" x14ac:dyDescent="0.25">
      <c r="A36" t="s">
        <v>1396</v>
      </c>
      <c r="B36">
        <v>2</v>
      </c>
      <c r="C36" s="24">
        <v>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C5B3-CDC5-40CA-80BB-B6FF670276F3}">
  <dimension ref="A1:E36"/>
  <sheetViews>
    <sheetView workbookViewId="0"/>
  </sheetViews>
  <sheetFormatPr defaultRowHeight="15" x14ac:dyDescent="0.25"/>
  <cols>
    <col min="1" max="1" width="20.140625" bestFit="1" customWidth="1"/>
    <col min="3" max="3" width="12.28515625" bestFit="1" customWidth="1"/>
  </cols>
  <sheetData>
    <row r="1" spans="1:5" x14ac:dyDescent="0.25">
      <c r="A1" s="4" t="s">
        <v>1349</v>
      </c>
      <c r="B1" s="4"/>
      <c r="C1" s="4"/>
      <c r="D1" s="4"/>
      <c r="E1" s="4"/>
    </row>
    <row r="2" spans="1:5" x14ac:dyDescent="0.25">
      <c r="A2" s="4" t="s">
        <v>1350</v>
      </c>
      <c r="B2" s="4" t="s">
        <v>1351</v>
      </c>
      <c r="C2" s="4" t="s">
        <v>1352</v>
      </c>
      <c r="D2" s="4"/>
      <c r="E2" s="4"/>
    </row>
    <row r="3" spans="1:5" x14ac:dyDescent="0.25">
      <c r="A3" t="s">
        <v>1359</v>
      </c>
      <c r="B3">
        <v>4</v>
      </c>
      <c r="C3" s="24">
        <v>7.5</v>
      </c>
    </row>
    <row r="4" spans="1:5" x14ac:dyDescent="0.25">
      <c r="A4" t="s">
        <v>1361</v>
      </c>
      <c r="B4">
        <v>18</v>
      </c>
      <c r="C4" s="24">
        <v>7.5</v>
      </c>
    </row>
    <row r="5" spans="1:5" x14ac:dyDescent="0.25">
      <c r="A5" t="s">
        <v>1363</v>
      </c>
      <c r="B5">
        <v>21</v>
      </c>
      <c r="C5" s="24">
        <v>15</v>
      </c>
    </row>
    <row r="6" spans="1:5" x14ac:dyDescent="0.25">
      <c r="A6" t="s">
        <v>1365</v>
      </c>
      <c r="B6">
        <v>9</v>
      </c>
      <c r="C6" s="24">
        <v>15</v>
      </c>
    </row>
    <row r="7" spans="1:5" x14ac:dyDescent="0.25">
      <c r="A7" t="s">
        <v>1367</v>
      </c>
      <c r="B7">
        <v>17</v>
      </c>
      <c r="C7" s="24">
        <v>8</v>
      </c>
    </row>
    <row r="8" spans="1:5" x14ac:dyDescent="0.25">
      <c r="A8" t="s">
        <v>1368</v>
      </c>
      <c r="B8">
        <v>11</v>
      </c>
      <c r="C8" s="24">
        <v>12</v>
      </c>
    </row>
    <row r="9" spans="1:5" x14ac:dyDescent="0.25">
      <c r="A9" t="s">
        <v>1370</v>
      </c>
      <c r="B9">
        <v>14</v>
      </c>
      <c r="C9" s="24">
        <v>12</v>
      </c>
    </row>
    <row r="10" spans="1:5" x14ac:dyDescent="0.25">
      <c r="A10" t="s">
        <v>1371</v>
      </c>
      <c r="B10">
        <v>2</v>
      </c>
      <c r="C10" s="24">
        <v>12</v>
      </c>
    </row>
    <row r="11" spans="1:5" x14ac:dyDescent="0.25">
      <c r="A11" t="s">
        <v>1372</v>
      </c>
      <c r="B11">
        <v>14</v>
      </c>
      <c r="C11" s="24">
        <v>8</v>
      </c>
    </row>
    <row r="12" spans="1:5" x14ac:dyDescent="0.25">
      <c r="A12" t="s">
        <v>1373</v>
      </c>
      <c r="B12">
        <v>7</v>
      </c>
      <c r="C12" s="24">
        <v>8</v>
      </c>
    </row>
    <row r="13" spans="1:5" x14ac:dyDescent="0.25">
      <c r="A13" t="s">
        <v>1374</v>
      </c>
      <c r="B13">
        <v>15</v>
      </c>
      <c r="C13" s="24">
        <v>8</v>
      </c>
    </row>
    <row r="14" spans="1:5" x14ac:dyDescent="0.25">
      <c r="A14" t="s">
        <v>1375</v>
      </c>
      <c r="B14">
        <v>17</v>
      </c>
      <c r="C14" s="24">
        <v>4</v>
      </c>
    </row>
    <row r="15" spans="1:5" x14ac:dyDescent="0.25">
      <c r="A15" t="s">
        <v>1376</v>
      </c>
      <c r="B15">
        <v>3</v>
      </c>
      <c r="C15" s="24">
        <v>4</v>
      </c>
    </row>
    <row r="16" spans="1:5" x14ac:dyDescent="0.25">
      <c r="A16" t="s">
        <v>1377</v>
      </c>
      <c r="B16">
        <v>9</v>
      </c>
      <c r="C16" s="24">
        <v>4</v>
      </c>
    </row>
    <row r="17" spans="1:3" x14ac:dyDescent="0.25">
      <c r="A17" t="s">
        <v>1378</v>
      </c>
      <c r="B17">
        <v>6</v>
      </c>
      <c r="C17" s="24">
        <v>15</v>
      </c>
    </row>
    <row r="18" spans="1:3" x14ac:dyDescent="0.25">
      <c r="A18" t="s">
        <v>1379</v>
      </c>
      <c r="B18">
        <v>21</v>
      </c>
      <c r="C18" s="24">
        <v>11</v>
      </c>
    </row>
    <row r="19" spans="1:3" x14ac:dyDescent="0.25">
      <c r="A19" t="s">
        <v>1380</v>
      </c>
      <c r="B19">
        <v>7</v>
      </c>
      <c r="C19" s="24">
        <v>35</v>
      </c>
    </row>
    <row r="20" spans="1:3" x14ac:dyDescent="0.25">
      <c r="A20" t="s">
        <v>1381</v>
      </c>
      <c r="B20">
        <v>16</v>
      </c>
      <c r="C20" s="24">
        <v>10</v>
      </c>
    </row>
    <row r="21" spans="1:3" x14ac:dyDescent="0.25">
      <c r="A21" t="s">
        <v>1382</v>
      </c>
      <c r="B21">
        <v>11</v>
      </c>
      <c r="C21" s="24">
        <v>22</v>
      </c>
    </row>
    <row r="22" spans="1:3" x14ac:dyDescent="0.25">
      <c r="A22" t="s">
        <v>1383</v>
      </c>
      <c r="B22">
        <v>18</v>
      </c>
      <c r="C22" s="24">
        <v>10</v>
      </c>
    </row>
    <row r="23" spans="1:3" x14ac:dyDescent="0.25">
      <c r="A23" t="s">
        <v>1384</v>
      </c>
      <c r="B23">
        <v>13</v>
      </c>
      <c r="C23" s="24">
        <v>12</v>
      </c>
    </row>
    <row r="24" spans="1:3" x14ac:dyDescent="0.25">
      <c r="A24" t="s">
        <v>1385</v>
      </c>
      <c r="B24">
        <v>15</v>
      </c>
      <c r="C24" s="24">
        <v>8.5</v>
      </c>
    </row>
    <row r="25" spans="1:3" x14ac:dyDescent="0.25">
      <c r="A25" t="s">
        <v>1386</v>
      </c>
      <c r="B25">
        <v>2</v>
      </c>
      <c r="C25" s="24">
        <v>3</v>
      </c>
    </row>
    <row r="26" spans="1:3" x14ac:dyDescent="0.25">
      <c r="A26" t="s">
        <v>1387</v>
      </c>
      <c r="B26">
        <v>12</v>
      </c>
      <c r="C26" s="24">
        <v>14</v>
      </c>
    </row>
    <row r="27" spans="1:3" x14ac:dyDescent="0.25">
      <c r="A27" t="s">
        <v>1388</v>
      </c>
      <c r="B27">
        <v>16</v>
      </c>
      <c r="C27" s="24">
        <v>12</v>
      </c>
    </row>
    <row r="28" spans="1:3" x14ac:dyDescent="0.25">
      <c r="A28" t="s">
        <v>1389</v>
      </c>
      <c r="B28">
        <v>18</v>
      </c>
      <c r="C28" s="24">
        <v>8</v>
      </c>
    </row>
    <row r="29" spans="1:3" x14ac:dyDescent="0.25">
      <c r="A29" t="s">
        <v>1390</v>
      </c>
      <c r="B29">
        <v>15</v>
      </c>
      <c r="C29" s="24">
        <v>6</v>
      </c>
    </row>
    <row r="30" spans="1:3" x14ac:dyDescent="0.25">
      <c r="A30" t="s">
        <v>1391</v>
      </c>
      <c r="B30">
        <v>13</v>
      </c>
      <c r="C30" s="24">
        <v>2</v>
      </c>
    </row>
    <row r="31" spans="1:3" x14ac:dyDescent="0.25">
      <c r="A31" t="s">
        <v>1392</v>
      </c>
      <c r="B31">
        <v>13</v>
      </c>
      <c r="C31" s="24">
        <v>3</v>
      </c>
    </row>
    <row r="32" spans="1:3" x14ac:dyDescent="0.25">
      <c r="A32" t="s">
        <v>1393</v>
      </c>
      <c r="B32">
        <v>17</v>
      </c>
      <c r="C32" s="24">
        <v>12</v>
      </c>
    </row>
    <row r="33" spans="1:3" x14ac:dyDescent="0.25">
      <c r="A33" t="s">
        <v>1407</v>
      </c>
      <c r="B33">
        <v>19</v>
      </c>
      <c r="C33" s="24">
        <v>2.5</v>
      </c>
    </row>
    <row r="34" spans="1:3" x14ac:dyDescent="0.25">
      <c r="A34" t="s">
        <v>1394</v>
      </c>
      <c r="B34">
        <v>2</v>
      </c>
      <c r="C34" s="24">
        <v>2.5</v>
      </c>
    </row>
    <row r="35" spans="1:3" x14ac:dyDescent="0.25">
      <c r="A35" t="s">
        <v>1395</v>
      </c>
      <c r="B35">
        <v>9</v>
      </c>
      <c r="C35" s="24">
        <v>1.5</v>
      </c>
    </row>
    <row r="36" spans="1:3" x14ac:dyDescent="0.25">
      <c r="A36" t="s">
        <v>1396</v>
      </c>
      <c r="B36">
        <v>11</v>
      </c>
      <c r="C36" s="24">
        <v>2.5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07CF6-4859-40E1-9A71-AFA35D92C1D2}">
  <dimension ref="A1:E36"/>
  <sheetViews>
    <sheetView workbookViewId="0"/>
  </sheetViews>
  <sheetFormatPr defaultRowHeight="15" x14ac:dyDescent="0.25"/>
  <cols>
    <col min="1" max="1" width="20.140625" bestFit="1" customWidth="1"/>
    <col min="3" max="3" width="12.28515625" bestFit="1" customWidth="1"/>
  </cols>
  <sheetData>
    <row r="1" spans="1:5" x14ac:dyDescent="0.25">
      <c r="A1" s="4" t="s">
        <v>1349</v>
      </c>
      <c r="B1" s="4"/>
      <c r="C1" s="4"/>
      <c r="D1" s="4"/>
      <c r="E1" s="4"/>
    </row>
    <row r="2" spans="1:5" x14ac:dyDescent="0.25">
      <c r="A2" s="4" t="s">
        <v>1350</v>
      </c>
      <c r="B2" s="4" t="s">
        <v>1351</v>
      </c>
      <c r="C2" s="4" t="s">
        <v>1352</v>
      </c>
      <c r="D2" s="4"/>
      <c r="E2" s="4"/>
    </row>
    <row r="3" spans="1:5" x14ac:dyDescent="0.25">
      <c r="A3" t="s">
        <v>1359</v>
      </c>
      <c r="B3">
        <v>18</v>
      </c>
      <c r="C3" s="24">
        <v>7.5</v>
      </c>
    </row>
    <row r="4" spans="1:5" x14ac:dyDescent="0.25">
      <c r="A4" t="s">
        <v>1361</v>
      </c>
      <c r="B4">
        <v>14</v>
      </c>
      <c r="C4" s="24">
        <v>7.5</v>
      </c>
    </row>
    <row r="5" spans="1:5" x14ac:dyDescent="0.25">
      <c r="A5" t="s">
        <v>1363</v>
      </c>
      <c r="B5">
        <v>17</v>
      </c>
      <c r="C5" s="24">
        <v>15</v>
      </c>
    </row>
    <row r="6" spans="1:5" x14ac:dyDescent="0.25">
      <c r="A6" t="s">
        <v>1365</v>
      </c>
      <c r="B6">
        <v>4</v>
      </c>
      <c r="C6" s="24">
        <v>15</v>
      </c>
    </row>
    <row r="7" spans="1:5" x14ac:dyDescent="0.25">
      <c r="A7" t="s">
        <v>1367</v>
      </c>
      <c r="B7">
        <v>21</v>
      </c>
      <c r="C7" s="24">
        <v>8</v>
      </c>
    </row>
    <row r="8" spans="1:5" x14ac:dyDescent="0.25">
      <c r="A8" t="s">
        <v>1368</v>
      </c>
      <c r="B8">
        <v>9</v>
      </c>
      <c r="C8" s="24">
        <v>12</v>
      </c>
    </row>
    <row r="9" spans="1:5" x14ac:dyDescent="0.25">
      <c r="A9" t="s">
        <v>1370</v>
      </c>
      <c r="B9">
        <v>17</v>
      </c>
      <c r="C9" s="24">
        <v>12</v>
      </c>
    </row>
    <row r="10" spans="1:5" x14ac:dyDescent="0.25">
      <c r="A10" t="s">
        <v>1371</v>
      </c>
      <c r="B10">
        <v>12</v>
      </c>
      <c r="C10" s="24">
        <v>12</v>
      </c>
    </row>
    <row r="11" spans="1:5" x14ac:dyDescent="0.25">
      <c r="A11" t="s">
        <v>1372</v>
      </c>
      <c r="B11">
        <v>16</v>
      </c>
      <c r="C11" s="24">
        <v>8</v>
      </c>
    </row>
    <row r="12" spans="1:5" x14ac:dyDescent="0.25">
      <c r="A12" t="s">
        <v>1373</v>
      </c>
      <c r="B12">
        <v>9</v>
      </c>
      <c r="C12" s="24">
        <v>8</v>
      </c>
    </row>
    <row r="13" spans="1:5" x14ac:dyDescent="0.25">
      <c r="A13" t="s">
        <v>1374</v>
      </c>
      <c r="B13">
        <v>13</v>
      </c>
      <c r="C13" s="24">
        <v>8</v>
      </c>
    </row>
    <row r="14" spans="1:5" x14ac:dyDescent="0.25">
      <c r="A14" t="s">
        <v>1375</v>
      </c>
      <c r="B14">
        <v>6</v>
      </c>
      <c r="C14" s="24">
        <v>4</v>
      </c>
    </row>
    <row r="15" spans="1:5" x14ac:dyDescent="0.25">
      <c r="A15" t="s">
        <v>1376</v>
      </c>
      <c r="B15">
        <v>17</v>
      </c>
      <c r="C15" s="24">
        <v>4</v>
      </c>
    </row>
    <row r="16" spans="1:5" x14ac:dyDescent="0.25">
      <c r="A16" t="s">
        <v>1377</v>
      </c>
      <c r="B16">
        <v>14</v>
      </c>
      <c r="C16" s="24">
        <v>4</v>
      </c>
    </row>
    <row r="17" spans="1:3" x14ac:dyDescent="0.25">
      <c r="A17" t="s">
        <v>1378</v>
      </c>
      <c r="B17">
        <v>18</v>
      </c>
      <c r="C17" s="24">
        <v>15</v>
      </c>
    </row>
    <row r="18" spans="1:3" x14ac:dyDescent="0.25">
      <c r="A18" t="s">
        <v>1379</v>
      </c>
      <c r="B18">
        <v>23</v>
      </c>
      <c r="C18" s="24">
        <v>11</v>
      </c>
    </row>
    <row r="19" spans="1:3" x14ac:dyDescent="0.25">
      <c r="A19" t="s">
        <v>1380</v>
      </c>
      <c r="B19">
        <v>15</v>
      </c>
      <c r="C19" s="24">
        <v>35</v>
      </c>
    </row>
    <row r="20" spans="1:3" x14ac:dyDescent="0.25">
      <c r="A20" t="s">
        <v>1381</v>
      </c>
      <c r="B20">
        <v>19</v>
      </c>
      <c r="C20" s="24">
        <v>10</v>
      </c>
    </row>
    <row r="21" spans="1:3" x14ac:dyDescent="0.25">
      <c r="A21" t="s">
        <v>1382</v>
      </c>
      <c r="B21">
        <v>13</v>
      </c>
      <c r="C21" s="24">
        <v>22</v>
      </c>
    </row>
    <row r="22" spans="1:3" x14ac:dyDescent="0.25">
      <c r="A22" t="s">
        <v>1383</v>
      </c>
      <c r="B22">
        <v>15</v>
      </c>
      <c r="C22" s="24">
        <v>10</v>
      </c>
    </row>
    <row r="23" spans="1:3" x14ac:dyDescent="0.25">
      <c r="A23" t="s">
        <v>1384</v>
      </c>
      <c r="B23">
        <v>4</v>
      </c>
      <c r="C23" s="24">
        <v>12</v>
      </c>
    </row>
    <row r="24" spans="1:3" x14ac:dyDescent="0.25">
      <c r="A24" t="s">
        <v>1385</v>
      </c>
      <c r="B24">
        <v>19</v>
      </c>
      <c r="C24" s="24">
        <v>8.5</v>
      </c>
    </row>
    <row r="25" spans="1:3" x14ac:dyDescent="0.25">
      <c r="A25" t="s">
        <v>1386</v>
      </c>
      <c r="B25">
        <v>15</v>
      </c>
      <c r="C25" s="24">
        <v>3</v>
      </c>
    </row>
    <row r="26" spans="1:3" x14ac:dyDescent="0.25">
      <c r="A26" t="s">
        <v>1387</v>
      </c>
      <c r="B26">
        <v>13</v>
      </c>
      <c r="C26" s="24">
        <v>14</v>
      </c>
    </row>
    <row r="27" spans="1:3" x14ac:dyDescent="0.25">
      <c r="A27" t="s">
        <v>1388</v>
      </c>
      <c r="B27">
        <v>11</v>
      </c>
      <c r="C27" s="24">
        <v>12</v>
      </c>
    </row>
    <row r="28" spans="1:3" x14ac:dyDescent="0.25">
      <c r="A28" t="s">
        <v>1389</v>
      </c>
      <c r="B28">
        <v>10</v>
      </c>
      <c r="C28" s="24">
        <v>8</v>
      </c>
    </row>
    <row r="29" spans="1:3" x14ac:dyDescent="0.25">
      <c r="A29" t="s">
        <v>1390</v>
      </c>
      <c r="B29">
        <v>3</v>
      </c>
      <c r="C29" s="24">
        <v>6</v>
      </c>
    </row>
    <row r="30" spans="1:3" x14ac:dyDescent="0.25">
      <c r="A30" t="s">
        <v>1391</v>
      </c>
      <c r="B30">
        <v>2</v>
      </c>
      <c r="C30" s="24">
        <v>2</v>
      </c>
    </row>
    <row r="31" spans="1:3" x14ac:dyDescent="0.25">
      <c r="A31" t="s">
        <v>1392</v>
      </c>
      <c r="B31">
        <v>11</v>
      </c>
      <c r="C31" s="24">
        <v>3</v>
      </c>
    </row>
    <row r="32" spans="1:3" x14ac:dyDescent="0.25">
      <c r="A32" t="s">
        <v>1393</v>
      </c>
      <c r="B32">
        <v>8</v>
      </c>
      <c r="C32" s="24">
        <v>12</v>
      </c>
    </row>
    <row r="33" spans="1:3" x14ac:dyDescent="0.25">
      <c r="A33" t="s">
        <v>1407</v>
      </c>
      <c r="B33">
        <v>21</v>
      </c>
      <c r="C33" s="24">
        <v>2.5</v>
      </c>
    </row>
    <row r="34" spans="1:3" x14ac:dyDescent="0.25">
      <c r="A34" t="s">
        <v>1394</v>
      </c>
      <c r="B34">
        <v>28</v>
      </c>
      <c r="C34" s="24">
        <v>2.5</v>
      </c>
    </row>
    <row r="35" spans="1:3" x14ac:dyDescent="0.25">
      <c r="A35" t="s">
        <v>1395</v>
      </c>
      <c r="B35">
        <v>11</v>
      </c>
      <c r="C35" s="24">
        <v>1.5</v>
      </c>
    </row>
    <row r="36" spans="1:3" x14ac:dyDescent="0.25">
      <c r="A36" t="s">
        <v>1396</v>
      </c>
      <c r="B36">
        <v>15</v>
      </c>
      <c r="C36" s="24">
        <v>2.5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C4F8-C211-47DF-9AFD-FAA010A4D54E}">
  <dimension ref="A1:D17"/>
  <sheetViews>
    <sheetView workbookViewId="0"/>
  </sheetViews>
  <sheetFormatPr defaultRowHeight="15" x14ac:dyDescent="0.25"/>
  <cols>
    <col min="1" max="1" width="27.85546875" customWidth="1"/>
  </cols>
  <sheetData>
    <row r="1" spans="1:4" ht="15.75" x14ac:dyDescent="0.25">
      <c r="A1" s="64" t="s">
        <v>1397</v>
      </c>
    </row>
    <row r="2" spans="1:4" ht="15.75" x14ac:dyDescent="0.25">
      <c r="A2" s="64" t="s">
        <v>1398</v>
      </c>
    </row>
    <row r="4" spans="1:4" x14ac:dyDescent="0.25">
      <c r="A4" s="65"/>
      <c r="B4" s="66" t="s">
        <v>3</v>
      </c>
      <c r="C4" s="67"/>
    </row>
    <row r="5" spans="1:4" x14ac:dyDescent="0.25">
      <c r="A5" s="65" t="s">
        <v>27</v>
      </c>
      <c r="B5" s="65">
        <f>'BH Inventory'!I37</f>
        <v>15707.749999999998</v>
      </c>
      <c r="C5" s="65"/>
    </row>
    <row r="6" spans="1:4" x14ac:dyDescent="0.25">
      <c r="A6" s="65" t="s">
        <v>1399</v>
      </c>
      <c r="B6" s="65">
        <f>'BH Inventory'!D37</f>
        <v>12295</v>
      </c>
      <c r="C6" s="65"/>
    </row>
    <row r="7" spans="1:4" x14ac:dyDescent="0.25">
      <c r="A7" s="65" t="s">
        <v>1400</v>
      </c>
      <c r="B7" s="65">
        <f>B5-B6</f>
        <v>3412.7499999999982</v>
      </c>
      <c r="C7" s="65"/>
    </row>
    <row r="8" spans="1:4" x14ac:dyDescent="0.25">
      <c r="A8" s="65" t="s">
        <v>1401</v>
      </c>
      <c r="B8" s="65">
        <f>150*9.5</f>
        <v>1425</v>
      </c>
      <c r="C8" s="65"/>
    </row>
    <row r="9" spans="1:4" x14ac:dyDescent="0.25">
      <c r="A9" s="65" t="s">
        <v>1402</v>
      </c>
      <c r="B9" s="65">
        <f>1273*0.65</f>
        <v>827.45</v>
      </c>
      <c r="C9" s="65"/>
    </row>
    <row r="10" spans="1:4" x14ac:dyDescent="0.25">
      <c r="A10" s="65" t="s">
        <v>1403</v>
      </c>
      <c r="B10" s="65">
        <v>1000</v>
      </c>
      <c r="C10" s="65"/>
    </row>
    <row r="11" spans="1:4" x14ac:dyDescent="0.25">
      <c r="A11" s="65" t="s">
        <v>1404</v>
      </c>
      <c r="B11" s="65">
        <f>B7-B8-B9-B10</f>
        <v>160.29999999999814</v>
      </c>
      <c r="C11" s="65"/>
    </row>
    <row r="12" spans="1:4" x14ac:dyDescent="0.25">
      <c r="A12" s="65"/>
      <c r="B12" s="65"/>
      <c r="C12" s="65"/>
    </row>
    <row r="14" spans="1:4" x14ac:dyDescent="0.25">
      <c r="A14" s="68" t="s">
        <v>1405</v>
      </c>
      <c r="B14" s="69"/>
      <c r="C14" s="69"/>
      <c r="D14" s="70"/>
    </row>
    <row r="15" spans="1:4" x14ac:dyDescent="0.25">
      <c r="A15" s="71" t="s">
        <v>1401</v>
      </c>
      <c r="B15" t="s">
        <v>1408</v>
      </c>
      <c r="D15" s="72"/>
    </row>
    <row r="16" spans="1:4" x14ac:dyDescent="0.25">
      <c r="A16" s="71" t="s">
        <v>1406</v>
      </c>
      <c r="B16" t="s">
        <v>1409</v>
      </c>
      <c r="D16" s="72"/>
    </row>
    <row r="17" spans="1:4" x14ac:dyDescent="0.25">
      <c r="A17" s="73" t="s">
        <v>1403</v>
      </c>
      <c r="B17" s="74" t="s">
        <v>1410</v>
      </c>
      <c r="C17" s="74"/>
      <c r="D17" s="7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DC2A2-245A-40FA-B3D9-7726ED43A2B8}">
  <sheetPr>
    <tabColor rgb="FF079F39"/>
  </sheetPr>
  <dimension ref="A1:C12"/>
  <sheetViews>
    <sheetView workbookViewId="0">
      <selection sqref="A1:C1"/>
    </sheetView>
  </sheetViews>
  <sheetFormatPr defaultRowHeight="15" x14ac:dyDescent="0.25"/>
  <cols>
    <col min="1" max="1" width="6" customWidth="1"/>
    <col min="2" max="2" width="60.42578125" customWidth="1"/>
  </cols>
  <sheetData>
    <row r="1" spans="1:3" ht="18.75" x14ac:dyDescent="0.25">
      <c r="A1" s="81" t="s">
        <v>6</v>
      </c>
      <c r="B1" s="81"/>
      <c r="C1" s="81"/>
    </row>
    <row r="2" spans="1:3" ht="37.5" customHeight="1" x14ac:dyDescent="0.25">
      <c r="A2" s="82" t="s">
        <v>7</v>
      </c>
      <c r="B2" s="82"/>
      <c r="C2" s="82"/>
    </row>
    <row r="3" spans="1:3" x14ac:dyDescent="0.25">
      <c r="A3" s="19" t="s">
        <v>0</v>
      </c>
      <c r="B3" t="s">
        <v>8</v>
      </c>
      <c r="C3" s="4" t="s">
        <v>9</v>
      </c>
    </row>
    <row r="4" spans="1:3" ht="30" x14ac:dyDescent="0.25">
      <c r="A4" s="19" t="s">
        <v>5</v>
      </c>
      <c r="B4" s="5" t="s">
        <v>10</v>
      </c>
      <c r="C4" s="4" t="s">
        <v>9</v>
      </c>
    </row>
    <row r="5" spans="1:3" x14ac:dyDescent="0.25">
      <c r="A5" s="19"/>
      <c r="B5" s="5" t="s">
        <v>11</v>
      </c>
      <c r="C5" s="4" t="s">
        <v>1</v>
      </c>
    </row>
    <row r="6" spans="1:3" ht="45" x14ac:dyDescent="0.25">
      <c r="A6" s="19" t="s">
        <v>12</v>
      </c>
      <c r="B6" s="6" t="s">
        <v>37</v>
      </c>
      <c r="C6" s="4" t="s">
        <v>1</v>
      </c>
    </row>
    <row r="7" spans="1:3" ht="30" x14ac:dyDescent="0.25">
      <c r="A7" s="20"/>
      <c r="B7" s="6" t="s">
        <v>13</v>
      </c>
    </row>
    <row r="8" spans="1:3" ht="45" x14ac:dyDescent="0.25">
      <c r="A8" s="19" t="s">
        <v>14</v>
      </c>
      <c r="B8" s="6" t="s">
        <v>36</v>
      </c>
      <c r="C8" s="4" t="s">
        <v>1</v>
      </c>
    </row>
    <row r="9" spans="1:3" ht="30" x14ac:dyDescent="0.25">
      <c r="A9" s="20"/>
      <c r="B9" s="6" t="s">
        <v>38</v>
      </c>
    </row>
    <row r="10" spans="1:3" x14ac:dyDescent="0.25">
      <c r="A10" s="19" t="s">
        <v>17</v>
      </c>
      <c r="B10" s="6" t="s">
        <v>15</v>
      </c>
      <c r="C10" s="4" t="s">
        <v>1</v>
      </c>
    </row>
    <row r="11" spans="1:3" x14ac:dyDescent="0.25">
      <c r="A11" s="20"/>
      <c r="B11" s="6" t="s">
        <v>16</v>
      </c>
      <c r="C11" s="4" t="s">
        <v>1</v>
      </c>
    </row>
    <row r="12" spans="1:3" s="4" customFormat="1" x14ac:dyDescent="0.25">
      <c r="A12" s="19" t="s">
        <v>35</v>
      </c>
      <c r="B12" s="6" t="s">
        <v>18</v>
      </c>
      <c r="C12" s="4" t="s">
        <v>1</v>
      </c>
    </row>
  </sheetData>
  <mergeCells count="2">
    <mergeCell ref="A1:C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4365-8DCF-4191-A2E8-90D7A738653F}">
  <dimension ref="A1:G16"/>
  <sheetViews>
    <sheetView workbookViewId="0"/>
  </sheetViews>
  <sheetFormatPr defaultRowHeight="15" x14ac:dyDescent="0.25"/>
  <cols>
    <col min="1" max="1" width="25.140625" bestFit="1" customWidth="1"/>
    <col min="2" max="2" width="13.5703125" customWidth="1"/>
    <col min="3" max="3" width="13.85546875" bestFit="1" customWidth="1"/>
    <col min="4" max="4" width="11.28515625" customWidth="1"/>
    <col min="5" max="5" width="11.5703125" customWidth="1"/>
    <col min="6" max="6" width="8.7109375" bestFit="1" customWidth="1"/>
    <col min="7" max="7" width="14" bestFit="1" customWidth="1"/>
  </cols>
  <sheetData>
    <row r="1" spans="1:7" x14ac:dyDescent="0.25">
      <c r="A1" t="s">
        <v>19</v>
      </c>
    </row>
    <row r="3" spans="1:7" x14ac:dyDescent="0.25">
      <c r="A3" t="s">
        <v>20</v>
      </c>
      <c r="B3" s="7">
        <v>50000</v>
      </c>
      <c r="C3" s="7">
        <v>51280</v>
      </c>
      <c r="D3" s="7">
        <v>51280</v>
      </c>
    </row>
    <row r="4" spans="1:7" x14ac:dyDescent="0.25">
      <c r="B4" s="8" t="s">
        <v>21</v>
      </c>
      <c r="C4" s="8" t="s">
        <v>22</v>
      </c>
      <c r="D4" s="8" t="s">
        <v>23</v>
      </c>
      <c r="E4" s="8" t="s">
        <v>24</v>
      </c>
      <c r="F4" s="8" t="s">
        <v>24</v>
      </c>
      <c r="G4" s="8" t="s">
        <v>25</v>
      </c>
    </row>
    <row r="5" spans="1:7" x14ac:dyDescent="0.25">
      <c r="B5" s="8" t="s">
        <v>3</v>
      </c>
      <c r="C5" s="8" t="s">
        <v>3</v>
      </c>
      <c r="D5" s="8" t="s">
        <v>3</v>
      </c>
      <c r="E5" s="8" t="s">
        <v>3</v>
      </c>
      <c r="F5" s="8" t="s">
        <v>4</v>
      </c>
    </row>
    <row r="6" spans="1:7" x14ac:dyDescent="0.25">
      <c r="A6" s="4" t="s">
        <v>26</v>
      </c>
    </row>
    <row r="7" spans="1:7" x14ac:dyDescent="0.25">
      <c r="A7" t="s">
        <v>27</v>
      </c>
      <c r="B7" s="9">
        <v>499500</v>
      </c>
      <c r="C7" s="9">
        <f>B7/$B$3*$C$3</f>
        <v>512287.2</v>
      </c>
      <c r="D7" s="9">
        <v>538440</v>
      </c>
      <c r="E7" s="16">
        <f>D7-C7</f>
        <v>26152.799999999988</v>
      </c>
      <c r="F7" s="10">
        <f>E7/C7</f>
        <v>5.1051051051051025E-2</v>
      </c>
      <c r="G7" t="str">
        <f>IF(F7&gt;0.06,"Significant","Not significant")</f>
        <v>Not significant</v>
      </c>
    </row>
    <row r="8" spans="1:7" x14ac:dyDescent="0.25">
      <c r="B8" s="7"/>
      <c r="C8" s="7"/>
      <c r="D8" s="7"/>
      <c r="E8" s="17"/>
      <c r="F8" s="11"/>
    </row>
    <row r="9" spans="1:7" x14ac:dyDescent="0.25">
      <c r="A9" s="4" t="s">
        <v>28</v>
      </c>
      <c r="B9" s="7"/>
      <c r="C9" s="7"/>
      <c r="D9" s="7"/>
      <c r="E9" s="17"/>
      <c r="F9" s="11"/>
    </row>
    <row r="10" spans="1:7" x14ac:dyDescent="0.25">
      <c r="A10" s="12" t="s">
        <v>29</v>
      </c>
      <c r="B10" s="7">
        <v>132500</v>
      </c>
      <c r="C10" s="15">
        <f t="shared" ref="C10:C13" si="0">B10/$B$3*$C$3</f>
        <v>135892</v>
      </c>
      <c r="D10" s="7">
        <v>153840</v>
      </c>
      <c r="E10" s="17">
        <f>C10-D10</f>
        <v>-17948</v>
      </c>
      <c r="F10" s="10">
        <f>-E10/C10</f>
        <v>0.13207547169811321</v>
      </c>
      <c r="G10" t="str">
        <f t="shared" ref="G10:G13" si="1">IF(F10&gt;0.06,"Significant","Not significant")</f>
        <v>Significant</v>
      </c>
    </row>
    <row r="11" spans="1:7" x14ac:dyDescent="0.25">
      <c r="A11" s="12" t="s">
        <v>30</v>
      </c>
      <c r="B11" s="7">
        <v>62500</v>
      </c>
      <c r="C11" s="15">
        <f t="shared" si="0"/>
        <v>64100</v>
      </c>
      <c r="D11" s="7">
        <v>58972</v>
      </c>
      <c r="E11" s="17">
        <f>C11-D11</f>
        <v>5128</v>
      </c>
      <c r="F11" s="10">
        <f t="shared" ref="F11:F13" si="2">E11/C11</f>
        <v>0.08</v>
      </c>
      <c r="G11" t="str">
        <f t="shared" si="1"/>
        <v>Significant</v>
      </c>
    </row>
    <row r="12" spans="1:7" x14ac:dyDescent="0.25">
      <c r="A12" s="12" t="s">
        <v>31</v>
      </c>
      <c r="B12" s="7">
        <v>72500</v>
      </c>
      <c r="C12" s="15">
        <f t="shared" si="0"/>
        <v>74356</v>
      </c>
      <c r="D12" s="7">
        <v>76920</v>
      </c>
      <c r="E12" s="17">
        <f>C12-D12</f>
        <v>-2564</v>
      </c>
      <c r="F12" s="10">
        <f>-E12/C12</f>
        <v>3.4482758620689655E-2</v>
      </c>
      <c r="G12" t="str">
        <f t="shared" si="1"/>
        <v>Not significant</v>
      </c>
    </row>
    <row r="13" spans="1:7" x14ac:dyDescent="0.25">
      <c r="A13" s="12" t="s">
        <v>32</v>
      </c>
      <c r="B13" s="7">
        <v>10000</v>
      </c>
      <c r="C13" s="15">
        <f>B13</f>
        <v>10000</v>
      </c>
      <c r="D13" s="7">
        <v>9800</v>
      </c>
      <c r="E13" s="17">
        <f>C13-D13</f>
        <v>200</v>
      </c>
      <c r="F13" s="10">
        <f t="shared" si="2"/>
        <v>0.02</v>
      </c>
      <c r="G13" t="str">
        <f t="shared" si="1"/>
        <v>Not significant</v>
      </c>
    </row>
    <row r="14" spans="1:7" x14ac:dyDescent="0.25">
      <c r="A14" s="12" t="s">
        <v>33</v>
      </c>
      <c r="B14" s="9">
        <f>SUM(B10:B13)</f>
        <v>277500</v>
      </c>
      <c r="C14" s="9">
        <f>SUM(C10:C13)</f>
        <v>284348</v>
      </c>
      <c r="D14" s="9">
        <f t="shared" ref="D14" si="3">SUM(D10:D13)</f>
        <v>299532</v>
      </c>
      <c r="E14" s="16">
        <f>C14-D14</f>
        <v>-15184</v>
      </c>
      <c r="F14" s="10"/>
    </row>
    <row r="15" spans="1:7" x14ac:dyDescent="0.25">
      <c r="B15" s="7"/>
      <c r="C15" s="7"/>
      <c r="D15" s="7"/>
      <c r="E15" s="17"/>
      <c r="F15" s="11"/>
    </row>
    <row r="16" spans="1:7" ht="15.75" thickBot="1" x14ac:dyDescent="0.3">
      <c r="A16" s="13" t="s">
        <v>34</v>
      </c>
      <c r="B16" s="14">
        <f>B7-B14</f>
        <v>222000</v>
      </c>
      <c r="C16" s="14">
        <f t="shared" ref="C16:D16" si="4">C7-C14</f>
        <v>227939.20000000001</v>
      </c>
      <c r="D16" s="14">
        <f t="shared" si="4"/>
        <v>238908</v>
      </c>
      <c r="E16" s="18">
        <f>D16-C16</f>
        <v>10968.799999999988</v>
      </c>
      <c r="F16" s="10"/>
    </row>
  </sheetData>
  <pageMargins left="0.70866141732283472" right="0.70866141732283472" top="0.74803149606299213" bottom="0.74803149606299213" header="0.31496062992125984" footer="0.31496062992125984"/>
  <pageSetup paperSize="9" orientation="portrait" horizontalDpi="300" verticalDpi="0" r:id="rId1"/>
  <headerFooter>
    <oddHeader>&amp;CVariances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10162-29C2-4F66-A257-565AC9D4C9ED}">
  <sheetPr>
    <tabColor rgb="FF079F39"/>
  </sheetPr>
  <dimension ref="A1:C20"/>
  <sheetViews>
    <sheetView workbookViewId="0"/>
  </sheetViews>
  <sheetFormatPr defaultRowHeight="15" x14ac:dyDescent="0.25"/>
  <cols>
    <col min="2" max="2" width="85.42578125" customWidth="1"/>
  </cols>
  <sheetData>
    <row r="1" spans="1:3" ht="18.75" x14ac:dyDescent="0.25">
      <c r="A1" s="21" t="s">
        <v>39</v>
      </c>
      <c r="B1" s="21"/>
      <c r="C1" s="21"/>
    </row>
    <row r="2" spans="1:3" ht="33" customHeight="1" x14ac:dyDescent="0.25">
      <c r="A2" s="82" t="s">
        <v>40</v>
      </c>
      <c r="B2" s="82"/>
      <c r="C2" s="82"/>
    </row>
    <row r="3" spans="1:3" x14ac:dyDescent="0.25">
      <c r="B3" s="20" t="s">
        <v>41</v>
      </c>
    </row>
    <row r="4" spans="1:3" ht="30" x14ac:dyDescent="0.25">
      <c r="A4" s="19" t="s">
        <v>42</v>
      </c>
      <c r="B4" s="22" t="s">
        <v>43</v>
      </c>
      <c r="C4" s="19" t="s">
        <v>1</v>
      </c>
    </row>
    <row r="5" spans="1:3" x14ac:dyDescent="0.25">
      <c r="A5" s="19" t="s">
        <v>44</v>
      </c>
      <c r="B5" s="22" t="s">
        <v>45</v>
      </c>
      <c r="C5" s="19" t="s">
        <v>1</v>
      </c>
    </row>
    <row r="6" spans="1:3" x14ac:dyDescent="0.25">
      <c r="A6" s="19" t="s">
        <v>46</v>
      </c>
      <c r="B6" s="22" t="s">
        <v>47</v>
      </c>
      <c r="C6" s="19" t="s">
        <v>1</v>
      </c>
    </row>
    <row r="7" spans="1:3" ht="30" x14ac:dyDescent="0.25">
      <c r="A7" s="19" t="s">
        <v>48</v>
      </c>
      <c r="B7" s="22" t="s">
        <v>49</v>
      </c>
      <c r="C7" s="19" t="s">
        <v>1</v>
      </c>
    </row>
    <row r="8" spans="1:3" ht="30" x14ac:dyDescent="0.25">
      <c r="A8" s="19" t="s">
        <v>50</v>
      </c>
      <c r="B8" s="22" t="s">
        <v>51</v>
      </c>
      <c r="C8" s="19" t="s">
        <v>1</v>
      </c>
    </row>
    <row r="9" spans="1:3" ht="30" x14ac:dyDescent="0.25">
      <c r="A9" s="19" t="s">
        <v>52</v>
      </c>
      <c r="B9" s="22" t="s">
        <v>1281</v>
      </c>
      <c r="C9" s="19" t="s">
        <v>1</v>
      </c>
    </row>
    <row r="10" spans="1:3" ht="30" x14ac:dyDescent="0.25">
      <c r="A10" s="20"/>
      <c r="B10" s="22" t="s">
        <v>1282</v>
      </c>
      <c r="C10" s="20"/>
    </row>
    <row r="11" spans="1:3" ht="30" x14ac:dyDescent="0.25">
      <c r="A11" s="19" t="s">
        <v>53</v>
      </c>
      <c r="B11" s="22" t="s">
        <v>54</v>
      </c>
      <c r="C11" s="19" t="s">
        <v>1</v>
      </c>
    </row>
    <row r="12" spans="1:3" ht="30" x14ac:dyDescent="0.25">
      <c r="A12" s="19" t="s">
        <v>55</v>
      </c>
      <c r="B12" s="22" t="s">
        <v>56</v>
      </c>
      <c r="C12" s="19" t="s">
        <v>1</v>
      </c>
    </row>
    <row r="13" spans="1:3" ht="30" x14ac:dyDescent="0.25">
      <c r="A13" s="19" t="s">
        <v>57</v>
      </c>
      <c r="B13" s="22" t="s">
        <v>58</v>
      </c>
      <c r="C13" s="19" t="s">
        <v>59</v>
      </c>
    </row>
    <row r="14" spans="1:3" ht="45" x14ac:dyDescent="0.25">
      <c r="A14" s="19" t="s">
        <v>60</v>
      </c>
      <c r="B14" s="22" t="s">
        <v>61</v>
      </c>
      <c r="C14" s="19" t="s">
        <v>59</v>
      </c>
    </row>
    <row r="15" spans="1:3" ht="30" x14ac:dyDescent="0.25">
      <c r="A15" s="20"/>
      <c r="B15" s="22" t="s">
        <v>62</v>
      </c>
      <c r="C15" s="20"/>
    </row>
    <row r="16" spans="1:3" ht="30" x14ac:dyDescent="0.25">
      <c r="A16" s="19" t="s">
        <v>63</v>
      </c>
      <c r="B16" s="22" t="s">
        <v>64</v>
      </c>
      <c r="C16" s="19" t="s">
        <v>1</v>
      </c>
    </row>
    <row r="17" spans="1:3" ht="30" x14ac:dyDescent="0.25">
      <c r="A17" s="19" t="s">
        <v>65</v>
      </c>
      <c r="B17" s="22" t="s">
        <v>66</v>
      </c>
      <c r="C17" s="19" t="s">
        <v>59</v>
      </c>
    </row>
    <row r="18" spans="1:3" x14ac:dyDescent="0.25">
      <c r="A18" s="19" t="s">
        <v>67</v>
      </c>
      <c r="B18" s="22" t="s">
        <v>68</v>
      </c>
      <c r="C18" s="19" t="s">
        <v>1</v>
      </c>
    </row>
    <row r="19" spans="1:3" x14ac:dyDescent="0.25">
      <c r="B19" s="20"/>
      <c r="C19" s="20"/>
    </row>
    <row r="20" spans="1:3" x14ac:dyDescent="0.25">
      <c r="C20" s="20"/>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4FF39D49DD5444AA50E7A152752107" ma:contentTypeVersion="15" ma:contentTypeDescription="Create a new document." ma:contentTypeScope="" ma:versionID="c1e90d9d76c9c0ea92f424e392c425cc">
  <xsd:schema xmlns:xsd="http://www.w3.org/2001/XMLSchema" xmlns:xs="http://www.w3.org/2001/XMLSchema" xmlns:p="http://schemas.microsoft.com/office/2006/metadata/properties" xmlns:ns2="db3068a4-cdfd-4a8b-a95d-05a830ba04dc" xmlns:ns3="e2297e95-685e-48b7-974b-773aa14fadb3" targetNamespace="http://schemas.microsoft.com/office/2006/metadata/properties" ma:root="true" ma:fieldsID="9486795a8391417f7a3827e60237c377" ns2:_="" ns3:_="">
    <xsd:import namespace="db3068a4-cdfd-4a8b-a95d-05a830ba04dc"/>
    <xsd:import namespace="e2297e95-685e-48b7-974b-773aa14fad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068a4-cdfd-4a8b-a95d-05a830ba0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eb41300-6b2c-4ca9-9d57-0efc90da02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297e95-685e-48b7-974b-773aa14fadb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97863f5-5fba-4910-831f-2b6bd0edb07c}" ma:internalName="TaxCatchAll" ma:showField="CatchAllData" ma:web="e2297e95-685e-48b7-974b-773aa14fadb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3068a4-cdfd-4a8b-a95d-05a830ba04dc">
      <Terms xmlns="http://schemas.microsoft.com/office/infopath/2007/PartnerControls"/>
    </lcf76f155ced4ddcb4097134ff3c332f>
    <TaxCatchAll xmlns="e2297e95-685e-48b7-974b-773aa14fadb3" xsi:nil="true"/>
  </documentManagement>
</p:properties>
</file>

<file path=customXml/itemProps1.xml><?xml version="1.0" encoding="utf-8"?>
<ds:datastoreItem xmlns:ds="http://schemas.openxmlformats.org/officeDocument/2006/customXml" ds:itemID="{4522DD06-0037-47F3-8992-00E608C31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068a4-cdfd-4a8b-a95d-05a830ba04dc"/>
    <ds:schemaRef ds:uri="e2297e95-685e-48b7-974b-773aa14fad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DA4436-ADF9-4CE3-87BC-107BD4E5FF51}">
  <ds:schemaRefs>
    <ds:schemaRef ds:uri="http://schemas.microsoft.com/sharepoint/v3/contenttype/forms"/>
  </ds:schemaRefs>
</ds:datastoreItem>
</file>

<file path=customXml/itemProps3.xml><?xml version="1.0" encoding="utf-8"?>
<ds:datastoreItem xmlns:ds="http://schemas.openxmlformats.org/officeDocument/2006/customXml" ds:itemID="{683FD83C-5779-4325-89F2-ADDBFACD62D8}">
  <ds:schemaRefs>
    <ds:schemaRef ds:uri="http://schemas.microsoft.com/office/2006/metadata/properties"/>
    <ds:schemaRef ds:uri="http://schemas.microsoft.com/office/infopath/2007/PartnerControls"/>
    <ds:schemaRef ds:uri="db3068a4-cdfd-4a8b-a95d-05a830ba04dc"/>
    <ds:schemaRef ds:uri="e2297e95-685e-48b7-974b-773aa14fad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Mock 1 Task 5</vt:lpstr>
      <vt:lpstr>BH Inventory</vt:lpstr>
      <vt:lpstr>WH1</vt:lpstr>
      <vt:lpstr>WH2</vt:lpstr>
      <vt:lpstr>WH3</vt:lpstr>
      <vt:lpstr>BH Budget</vt:lpstr>
      <vt:lpstr>Mock 1 Task 6</vt:lpstr>
      <vt:lpstr>ABC1</vt:lpstr>
      <vt:lpstr>Mock 2 Task 5</vt:lpstr>
      <vt:lpstr>Travel budget</vt:lpstr>
      <vt:lpstr>Flight costs</vt:lpstr>
      <vt:lpstr>Venue capacity</vt:lpstr>
      <vt:lpstr>Cricket venues</vt:lpstr>
      <vt:lpstr>Forecast</vt:lpstr>
      <vt:lpstr>Mock 2 Task 6</vt:lpstr>
      <vt:lpstr>Summary</vt:lpstr>
      <vt:lpstr>Cost variances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Ryder</dc:creator>
  <cp:lastModifiedBy>Ali Ryder</cp:lastModifiedBy>
  <cp:lastPrinted>2022-03-15T13:53:18Z</cp:lastPrinted>
  <dcterms:created xsi:type="dcterms:W3CDTF">2015-06-05T18:17:20Z</dcterms:created>
  <dcterms:modified xsi:type="dcterms:W3CDTF">2023-02-09T10:43:33Z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0x010100F84FF39D49DD5444AA50E7A152752107</vt:lpwstr>
  </property>
  <property fmtid="{D5CDD505-2E9C-101B-9397-08002B2CF9AE}" pid="3" name="MediaServiceImageTags">
    <vt:lpwstr/>
  </property>
</Properties>
</file>